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940" windowHeight="7875" tabRatio="687" firstSheet="5" activeTab="7"/>
  </bookViews>
  <sheets>
    <sheet name="一般公共预算收入表" sheetId="1" r:id="rId1"/>
    <sheet name="一般公共预算支出总表 " sheetId="5" r:id="rId2"/>
    <sheet name="一般公共预算支出明细表" sheetId="3" r:id="rId3"/>
    <sheet name="一般公共预算本级基本支出表" sheetId="6" r:id="rId4"/>
    <sheet name="一般公共预算收支平衡表" sheetId="9" r:id="rId5"/>
    <sheet name="2017年基金收入预算表" sheetId="8" r:id="rId6"/>
    <sheet name="2017年政府性基金支出预算表" sheetId="7" r:id="rId7"/>
    <sheet name="政府性基金收支平衡表" sheetId="10" r:id="rId8"/>
  </sheets>
  <definedNames>
    <definedName name="_6_其他">#REF!</definedName>
    <definedName name="_xlnm._FilterDatabase" localSheetId="5" hidden="1">'2017年基金收入预算表'!$A$7:$G$18</definedName>
    <definedName name="_xlnm._FilterDatabase" localSheetId="2" hidden="1">一般公共预算支出明细表!$A$4:$C$1311</definedName>
    <definedName name="_xlnm.Print_Titles" localSheetId="5">'2017年基金收入预算表'!$B:$B,'2017年基金收入预算表'!$2:$6</definedName>
    <definedName name="_xlnm.Print_Titles" localSheetId="6">'2017年政府性基金支出预算表'!$1:$4</definedName>
    <definedName name="_xlnm.Print_Titles" localSheetId="3">一般公共预算本级基本支出表!$1:$4</definedName>
    <definedName name="_xlnm.Print_Titles" localSheetId="0">一般公共预算收入表!$1:$6</definedName>
    <definedName name="_xlnm.Print_Titles" localSheetId="4">一般公共预算收支平衡表!$1:$4</definedName>
    <definedName name="_xlnm.Print_Titles" localSheetId="2">一般公共预算支出明细表!$1:$4</definedName>
    <definedName name="_xlnm.Print_Titles" localSheetId="1">'一般公共预算支出总表 '!$1:$4</definedName>
    <definedName name="_xlnm.Print_Titles" localSheetId="7">政府性基金收支平衡表!$1:$5</definedName>
  </definedNames>
  <calcPr calcId="145621"/>
</workbook>
</file>

<file path=xl/calcChain.xml><?xml version="1.0" encoding="utf-8"?>
<calcChain xmlns="http://schemas.openxmlformats.org/spreadsheetml/2006/main">
  <c r="B11" i="7" l="1"/>
  <c r="B8" i="7" l="1"/>
  <c r="B35" i="7"/>
  <c r="E16" i="8"/>
  <c r="F16" i="8" s="1"/>
  <c r="E15" i="8"/>
  <c r="F15" i="8" s="1"/>
  <c r="E14" i="8"/>
  <c r="F14" i="8" s="1"/>
  <c r="E13" i="8"/>
  <c r="F13" i="8" s="1"/>
  <c r="D12" i="8"/>
  <c r="C12" i="8"/>
  <c r="E11" i="8"/>
  <c r="F11" i="8" s="1"/>
  <c r="E10" i="8"/>
  <c r="F10" i="8" s="1"/>
  <c r="E9" i="8"/>
  <c r="F9" i="8" s="1"/>
  <c r="D8" i="8"/>
  <c r="C8" i="8"/>
  <c r="C7" i="8" s="1"/>
  <c r="B51" i="6"/>
  <c r="B46" i="6"/>
  <c r="B17" i="6"/>
  <c r="B5" i="6"/>
  <c r="E12" i="8" l="1"/>
  <c r="F12" i="8" s="1"/>
  <c r="E8" i="8"/>
  <c r="F8" i="8" s="1"/>
  <c r="D7" i="8"/>
  <c r="C1309" i="3"/>
  <c r="B1309" i="3"/>
  <c r="C1307" i="3"/>
  <c r="B1307" i="3"/>
  <c r="C1302" i="3"/>
  <c r="C1301" i="3" s="1"/>
  <c r="B1302" i="3"/>
  <c r="C1288" i="3"/>
  <c r="B1288" i="3"/>
  <c r="C1282" i="3"/>
  <c r="B1282" i="3"/>
  <c r="C1277" i="3"/>
  <c r="B1277" i="3"/>
  <c r="C1263" i="3"/>
  <c r="B1263" i="3"/>
  <c r="C1248" i="3"/>
  <c r="B1248" i="3"/>
  <c r="C1243" i="3"/>
  <c r="B1243" i="3"/>
  <c r="C1239" i="3"/>
  <c r="B1239" i="3"/>
  <c r="C1230" i="3"/>
  <c r="B1230" i="3"/>
  <c r="C1213" i="3"/>
  <c r="B1213" i="3"/>
  <c r="C1200" i="3"/>
  <c r="B1200" i="3"/>
  <c r="C1191" i="3"/>
  <c r="B1191" i="3"/>
  <c r="C1171" i="3"/>
  <c r="B1171" i="3"/>
  <c r="C1151" i="3"/>
  <c r="B1151" i="3"/>
  <c r="C1140" i="3"/>
  <c r="B1140" i="3"/>
  <c r="C1133" i="3"/>
  <c r="B1133" i="3"/>
  <c r="C1126" i="3"/>
  <c r="B1126" i="3"/>
  <c r="C1122" i="3"/>
  <c r="B1122" i="3"/>
  <c r="C1116" i="3"/>
  <c r="B1116" i="3"/>
  <c r="C1109" i="3"/>
  <c r="B1109" i="3"/>
  <c r="C1099" i="3"/>
  <c r="B1099" i="3"/>
  <c r="C1091" i="3"/>
  <c r="B1091" i="3"/>
  <c r="C1084" i="3"/>
  <c r="B1084" i="3"/>
  <c r="C1078" i="3"/>
  <c r="B1078" i="3"/>
  <c r="C1070" i="3"/>
  <c r="B1070" i="3"/>
  <c r="C1056" i="3"/>
  <c r="B1056" i="3"/>
  <c r="C1051" i="3"/>
  <c r="B1051" i="3"/>
  <c r="C1035" i="3"/>
  <c r="B1035" i="3"/>
  <c r="C1025" i="3"/>
  <c r="B1025" i="3"/>
  <c r="C1021" i="3"/>
  <c r="B1021" i="3"/>
  <c r="C1016" i="3"/>
  <c r="B1016" i="3"/>
  <c r="C1009" i="3"/>
  <c r="B1009" i="3"/>
  <c r="C1004" i="3"/>
  <c r="B1004" i="3"/>
  <c r="C994" i="3"/>
  <c r="B994" i="3"/>
  <c r="C984" i="3"/>
  <c r="B984" i="3"/>
  <c r="B965" i="3"/>
  <c r="B961" i="3" s="1"/>
  <c r="C961" i="3"/>
  <c r="C959" i="3"/>
  <c r="C957" i="3"/>
  <c r="B957" i="3"/>
  <c r="C953" i="3"/>
  <c r="B953" i="3"/>
  <c r="C946" i="3"/>
  <c r="B946" i="3"/>
  <c r="C939" i="3"/>
  <c r="B939" i="3"/>
  <c r="C933" i="3"/>
  <c r="B933" i="3"/>
  <c r="C922" i="3"/>
  <c r="B922" i="3"/>
  <c r="C911" i="3"/>
  <c r="B911" i="3"/>
  <c r="B910" i="3"/>
  <c r="C884" i="3"/>
  <c r="B884" i="3"/>
  <c r="C856" i="3"/>
  <c r="B856" i="3"/>
  <c r="B855" i="3"/>
  <c r="C830" i="3"/>
  <c r="C823" i="3"/>
  <c r="B823" i="3"/>
  <c r="C810" i="3"/>
  <c r="B810" i="3"/>
  <c r="C793" i="3"/>
  <c r="B793" i="3"/>
  <c r="C785" i="3"/>
  <c r="B785" i="3"/>
  <c r="C780" i="3"/>
  <c r="B780" i="3"/>
  <c r="C777" i="3"/>
  <c r="B777" i="3"/>
  <c r="C771" i="3"/>
  <c r="B771" i="3"/>
  <c r="C765" i="3"/>
  <c r="B765" i="3"/>
  <c r="C759" i="3"/>
  <c r="B759" i="3"/>
  <c r="C751" i="3"/>
  <c r="B751" i="3"/>
  <c r="C747" i="3"/>
  <c r="B747" i="3"/>
  <c r="C738" i="3"/>
  <c r="B738" i="3"/>
  <c r="C736" i="3"/>
  <c r="C733" i="3"/>
  <c r="B733" i="3"/>
  <c r="C729" i="3"/>
  <c r="B729" i="3"/>
  <c r="B726" i="3"/>
  <c r="C723" i="3"/>
  <c r="B723" i="3"/>
  <c r="C718" i="3"/>
  <c r="B718" i="3"/>
  <c r="C708" i="3"/>
  <c r="B708" i="3"/>
  <c r="C704" i="3"/>
  <c r="B704" i="3"/>
  <c r="C701" i="3"/>
  <c r="B701" i="3"/>
  <c r="C689" i="3"/>
  <c r="B689" i="3"/>
  <c r="C685" i="3"/>
  <c r="B685" i="3"/>
  <c r="C672" i="3"/>
  <c r="B672" i="3"/>
  <c r="C667" i="3"/>
  <c r="B667" i="3"/>
  <c r="C660" i="3"/>
  <c r="B660" i="3"/>
  <c r="C656" i="3"/>
  <c r="B656" i="3"/>
  <c r="C653" i="3"/>
  <c r="B653" i="3"/>
  <c r="C650" i="3"/>
  <c r="B650" i="3"/>
  <c r="C647" i="3"/>
  <c r="B647" i="3"/>
  <c r="C644" i="3"/>
  <c r="B644" i="3"/>
  <c r="C641" i="3"/>
  <c r="B641" i="3"/>
  <c r="C636" i="3"/>
  <c r="B636" i="3"/>
  <c r="C631" i="3"/>
  <c r="B631" i="3"/>
  <c r="C622" i="3"/>
  <c r="B622" i="3"/>
  <c r="C615" i="3"/>
  <c r="B615" i="3"/>
  <c r="C609" i="3"/>
  <c r="B609" i="3"/>
  <c r="C601" i="3"/>
  <c r="B601" i="3"/>
  <c r="C591" i="3"/>
  <c r="B591" i="3"/>
  <c r="C587" i="3"/>
  <c r="B587" i="3"/>
  <c r="C578" i="3"/>
  <c r="B578" i="3"/>
  <c r="C576" i="3"/>
  <c r="B576" i="3"/>
  <c r="C565" i="3"/>
  <c r="B565" i="3"/>
  <c r="C551" i="3"/>
  <c r="B551" i="3"/>
  <c r="C546" i="3"/>
  <c r="B546" i="3"/>
  <c r="C535" i="3"/>
  <c r="B535" i="3"/>
  <c r="C524" i="3"/>
  <c r="B524" i="3"/>
  <c r="C516" i="3"/>
  <c r="B516" i="3"/>
  <c r="C502" i="3"/>
  <c r="B502" i="3"/>
  <c r="C496" i="3"/>
  <c r="B496" i="3"/>
  <c r="C493" i="3"/>
  <c r="B493" i="3"/>
  <c r="C489" i="3"/>
  <c r="B489" i="3"/>
  <c r="C482" i="3"/>
  <c r="B482" i="3"/>
  <c r="C477" i="3"/>
  <c r="B477" i="3"/>
  <c r="C472" i="3"/>
  <c r="B472" i="3"/>
  <c r="C466" i="3"/>
  <c r="B466" i="3"/>
  <c r="C460" i="3"/>
  <c r="B460" i="3"/>
  <c r="C451" i="3"/>
  <c r="B451" i="3"/>
  <c r="C446" i="3"/>
  <c r="B446" i="3"/>
  <c r="C437" i="3"/>
  <c r="B437" i="3"/>
  <c r="C431" i="3"/>
  <c r="B431" i="3"/>
  <c r="C427" i="3"/>
  <c r="B427" i="3"/>
  <c r="C423" i="3"/>
  <c r="B423" i="3"/>
  <c r="C419" i="3"/>
  <c r="B419" i="3"/>
  <c r="C413" i="3"/>
  <c r="B413" i="3"/>
  <c r="C406" i="3"/>
  <c r="B406" i="3"/>
  <c r="C397" i="3"/>
  <c r="B397" i="3"/>
  <c r="C392" i="3"/>
  <c r="B392" i="3"/>
  <c r="C381" i="3"/>
  <c r="B381" i="3"/>
  <c r="C373" i="3"/>
  <c r="B373" i="3"/>
  <c r="C365" i="3"/>
  <c r="B365" i="3"/>
  <c r="C356" i="3"/>
  <c r="B356" i="3"/>
  <c r="C347" i="3"/>
  <c r="B347" i="3"/>
  <c r="C333" i="3"/>
  <c r="B333" i="3"/>
  <c r="C324" i="3"/>
  <c r="B324" i="3"/>
  <c r="C312" i="3"/>
  <c r="B312" i="3"/>
  <c r="C305" i="3"/>
  <c r="B305" i="3"/>
  <c r="C283" i="3"/>
  <c r="B283" i="3"/>
  <c r="C273" i="3"/>
  <c r="B273" i="3"/>
  <c r="C262" i="3"/>
  <c r="C261" i="3" s="1"/>
  <c r="B262" i="3"/>
  <c r="C258" i="3"/>
  <c r="B258" i="3"/>
  <c r="C257" i="3"/>
  <c r="C255" i="3" s="1"/>
  <c r="B255" i="3"/>
  <c r="C249" i="3"/>
  <c r="B249" i="3"/>
  <c r="C243" i="3"/>
  <c r="B243" i="3"/>
  <c r="C237" i="3"/>
  <c r="B237" i="3"/>
  <c r="C231" i="3"/>
  <c r="B231" i="3"/>
  <c r="C225" i="3"/>
  <c r="B225" i="3"/>
  <c r="C218" i="3"/>
  <c r="B218" i="3"/>
  <c r="C210" i="3"/>
  <c r="B210" i="3"/>
  <c r="C203" i="3"/>
  <c r="B203" i="3"/>
  <c r="C197" i="3"/>
  <c r="B197" i="3"/>
  <c r="C188" i="3"/>
  <c r="B188" i="3"/>
  <c r="C181" i="3"/>
  <c r="B181" i="3"/>
  <c r="C174" i="3"/>
  <c r="B174" i="3"/>
  <c r="C161" i="3"/>
  <c r="B161" i="3"/>
  <c r="C151" i="3"/>
  <c r="B151" i="3"/>
  <c r="C139" i="3"/>
  <c r="B139" i="3"/>
  <c r="C128" i="3"/>
  <c r="B128" i="3"/>
  <c r="C119" i="3"/>
  <c r="B119" i="3"/>
  <c r="C104" i="3"/>
  <c r="B104" i="3"/>
  <c r="C94" i="3"/>
  <c r="B94" i="3"/>
  <c r="C85" i="3"/>
  <c r="B85" i="3"/>
  <c r="C73" i="3"/>
  <c r="B73" i="3"/>
  <c r="C62" i="3"/>
  <c r="B62" i="3"/>
  <c r="C51" i="3"/>
  <c r="B51" i="3"/>
  <c r="C39" i="3"/>
  <c r="B39" i="3"/>
  <c r="C27" i="3"/>
  <c r="B27" i="3"/>
  <c r="C18" i="3"/>
  <c r="B18" i="3"/>
  <c r="C6" i="3"/>
  <c r="B6" i="3"/>
  <c r="C1247" i="3" l="1"/>
  <c r="C550" i="3"/>
  <c r="B501" i="3"/>
  <c r="B809" i="3"/>
  <c r="B550" i="3"/>
  <c r="B1098" i="3"/>
  <c r="C737" i="3"/>
  <c r="B1125" i="3"/>
  <c r="B1150" i="3"/>
  <c r="C5" i="3"/>
  <c r="B272" i="3"/>
  <c r="B737" i="3"/>
  <c r="B960" i="3"/>
  <c r="C1125" i="3"/>
  <c r="C1229" i="3"/>
  <c r="C391" i="3"/>
  <c r="C445" i="3"/>
  <c r="B5" i="3"/>
  <c r="C1024" i="3"/>
  <c r="E7" i="8"/>
  <c r="F7" i="8" s="1"/>
  <c r="C666" i="3"/>
  <c r="C809" i="3"/>
  <c r="C829" i="3"/>
  <c r="B1247" i="3"/>
  <c r="B1301" i="3"/>
  <c r="B261" i="3"/>
  <c r="C272" i="3"/>
  <c r="B391" i="3"/>
  <c r="B445" i="3"/>
  <c r="C501" i="3"/>
  <c r="B830" i="3"/>
  <c r="B829" i="3" s="1"/>
  <c r="C960" i="3"/>
  <c r="B1024" i="3"/>
  <c r="C1098" i="3"/>
  <c r="C1150" i="3"/>
  <c r="B1229" i="3"/>
  <c r="B666" i="3"/>
  <c r="B29" i="5"/>
  <c r="B1314" i="3" l="1"/>
  <c r="C1314" i="3"/>
  <c r="C75" i="1"/>
  <c r="C72" i="1"/>
  <c r="G70" i="1"/>
  <c r="F70" i="1"/>
  <c r="E70" i="1"/>
  <c r="D70" i="1"/>
  <c r="H70" i="1" s="1"/>
  <c r="I70" i="1" s="1"/>
  <c r="G69" i="1"/>
  <c r="G68" i="1" s="1"/>
  <c r="F69" i="1"/>
  <c r="E69" i="1"/>
  <c r="E68" i="1" s="1"/>
  <c r="D69" i="1"/>
  <c r="D68" i="1" s="1"/>
  <c r="C69" i="1"/>
  <c r="C68" i="1" s="1"/>
  <c r="F68" i="1"/>
  <c r="G67" i="1"/>
  <c r="F67" i="1"/>
  <c r="E67" i="1"/>
  <c r="D67" i="1"/>
  <c r="C67" i="1"/>
  <c r="G66" i="1"/>
  <c r="G65" i="1" s="1"/>
  <c r="G64" i="1" s="1"/>
  <c r="F66" i="1"/>
  <c r="E66" i="1"/>
  <c r="E65" i="1" s="1"/>
  <c r="D66" i="1"/>
  <c r="D65" i="1" s="1"/>
  <c r="D64" i="1" s="1"/>
  <c r="C66" i="1"/>
  <c r="G63" i="1"/>
  <c r="F63" i="1"/>
  <c r="E63" i="1"/>
  <c r="D63" i="1"/>
  <c r="H63" i="1" s="1"/>
  <c r="I63" i="1" s="1"/>
  <c r="H62" i="1"/>
  <c r="I62" i="1" s="1"/>
  <c r="G61" i="1"/>
  <c r="G60" i="1" s="1"/>
  <c r="F61" i="1"/>
  <c r="F60" i="1" s="1"/>
  <c r="E61" i="1"/>
  <c r="E60" i="1" s="1"/>
  <c r="D61" i="1"/>
  <c r="H61" i="1" s="1"/>
  <c r="I61" i="1" s="1"/>
  <c r="D60" i="1"/>
  <c r="H60" i="1" s="1"/>
  <c r="I60" i="1" s="1"/>
  <c r="G57" i="1"/>
  <c r="F57" i="1"/>
  <c r="E57" i="1"/>
  <c r="D57" i="1"/>
  <c r="H57" i="1" s="1"/>
  <c r="I57" i="1" s="1"/>
  <c r="C57" i="1"/>
  <c r="G56" i="1"/>
  <c r="F56" i="1"/>
  <c r="E56" i="1"/>
  <c r="D56" i="1"/>
  <c r="H56" i="1" s="1"/>
  <c r="I56" i="1" s="1"/>
  <c r="C56" i="1"/>
  <c r="G55" i="1"/>
  <c r="G54" i="1" s="1"/>
  <c r="F55" i="1"/>
  <c r="E55" i="1"/>
  <c r="D55" i="1"/>
  <c r="C55" i="1"/>
  <c r="F54" i="1"/>
  <c r="E54" i="1"/>
  <c r="D54" i="1"/>
  <c r="G53" i="1"/>
  <c r="F53" i="1"/>
  <c r="E53" i="1"/>
  <c r="E51" i="1" s="1"/>
  <c r="D53" i="1"/>
  <c r="H53" i="1" s="1"/>
  <c r="I53" i="1" s="1"/>
  <c r="C53" i="1"/>
  <c r="G52" i="1"/>
  <c r="G51" i="1" s="1"/>
  <c r="F52" i="1"/>
  <c r="E52" i="1"/>
  <c r="D52" i="1"/>
  <c r="C52" i="1"/>
  <c r="F51" i="1"/>
  <c r="G50" i="1"/>
  <c r="F50" i="1"/>
  <c r="E50" i="1"/>
  <c r="D50" i="1"/>
  <c r="H50" i="1" s="1"/>
  <c r="I50" i="1" s="1"/>
  <c r="G49" i="1"/>
  <c r="F49" i="1"/>
  <c r="F47" i="1" s="1"/>
  <c r="E49" i="1"/>
  <c r="D49" i="1"/>
  <c r="H49" i="1" s="1"/>
  <c r="I49" i="1" s="1"/>
  <c r="C49" i="1"/>
  <c r="G48" i="1"/>
  <c r="F48" i="1"/>
  <c r="E48" i="1"/>
  <c r="D48" i="1"/>
  <c r="C48" i="1"/>
  <c r="C73" i="1" s="1"/>
  <c r="H43" i="1"/>
  <c r="I43" i="1" s="1"/>
  <c r="H42" i="1"/>
  <c r="I42" i="1" s="1"/>
  <c r="G41" i="1"/>
  <c r="F41" i="1"/>
  <c r="E41" i="1"/>
  <c r="D41" i="1"/>
  <c r="H41" i="1" s="1"/>
  <c r="I41" i="1" s="1"/>
  <c r="C41" i="1"/>
  <c r="H40" i="1"/>
  <c r="I40" i="1" s="1"/>
  <c r="H39" i="1"/>
  <c r="I39" i="1" s="1"/>
  <c r="G38" i="1"/>
  <c r="F38" i="1"/>
  <c r="E38" i="1"/>
  <c r="D38" i="1"/>
  <c r="C38" i="1"/>
  <c r="D37" i="1"/>
  <c r="H37" i="1" s="1"/>
  <c r="I37" i="1" s="1"/>
  <c r="I36" i="1"/>
  <c r="H36" i="1"/>
  <c r="H35" i="1"/>
  <c r="I35" i="1" s="1"/>
  <c r="H34" i="1"/>
  <c r="I34" i="1" s="1"/>
  <c r="G33" i="1"/>
  <c r="F33" i="1"/>
  <c r="F23" i="1" s="1"/>
  <c r="D33" i="1"/>
  <c r="H33" i="1" s="1"/>
  <c r="I33" i="1" s="1"/>
  <c r="H32" i="1"/>
  <c r="I32" i="1" s="1"/>
  <c r="I31" i="1"/>
  <c r="H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G23" i="1"/>
  <c r="G22" i="1" s="1"/>
  <c r="G75" i="1" s="1"/>
  <c r="D23" i="1"/>
  <c r="H23" i="1" s="1"/>
  <c r="E22" i="1"/>
  <c r="E75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74" i="1" s="1"/>
  <c r="F12" i="1"/>
  <c r="F74" i="1" s="1"/>
  <c r="E12" i="1"/>
  <c r="E74" i="1" s="1"/>
  <c r="D12" i="1"/>
  <c r="H12" i="1" s="1"/>
  <c r="I12" i="1" s="1"/>
  <c r="H11" i="1"/>
  <c r="I11" i="1" s="1"/>
  <c r="H10" i="1"/>
  <c r="I10" i="1" s="1"/>
  <c r="H9" i="1"/>
  <c r="I9" i="1" s="1"/>
  <c r="G8" i="1"/>
  <c r="G73" i="1" s="1"/>
  <c r="F8" i="1"/>
  <c r="F73" i="1" s="1"/>
  <c r="E8" i="1"/>
  <c r="D8" i="1"/>
  <c r="G7" i="1"/>
  <c r="F7" i="1"/>
  <c r="E47" i="1" l="1"/>
  <c r="H55" i="1"/>
  <c r="H66" i="1"/>
  <c r="I66" i="1" s="1"/>
  <c r="H67" i="1"/>
  <c r="I67" i="1" s="1"/>
  <c r="E73" i="1"/>
  <c r="H38" i="1"/>
  <c r="I38" i="1" s="1"/>
  <c r="C65" i="1"/>
  <c r="C64" i="1" s="1"/>
  <c r="G45" i="1"/>
  <c r="G47" i="1"/>
  <c r="H68" i="1"/>
  <c r="I68" i="1" s="1"/>
  <c r="D7" i="1"/>
  <c r="D22" i="1"/>
  <c r="F22" i="1"/>
  <c r="F75" i="1" s="1"/>
  <c r="H48" i="1"/>
  <c r="I48" i="1" s="1"/>
  <c r="H52" i="1"/>
  <c r="I52" i="1" s="1"/>
  <c r="C74" i="1"/>
  <c r="G59" i="1"/>
  <c r="F65" i="1"/>
  <c r="F64" i="1" s="1"/>
  <c r="F59" i="1" s="1"/>
  <c r="I55" i="1"/>
  <c r="I54" i="1" s="1"/>
  <c r="H54" i="1"/>
  <c r="H22" i="1"/>
  <c r="I22" i="1" s="1"/>
  <c r="I23" i="1"/>
  <c r="H64" i="1"/>
  <c r="I64" i="1" s="1"/>
  <c r="E64" i="1"/>
  <c r="E59" i="1" s="1"/>
  <c r="H7" i="1"/>
  <c r="I7" i="1" s="1"/>
  <c r="E7" i="1"/>
  <c r="E45" i="1" s="1"/>
  <c r="D59" i="1"/>
  <c r="H59" i="1" s="1"/>
  <c r="I59" i="1" s="1"/>
  <c r="D75" i="1"/>
  <c r="H75" i="1" s="1"/>
  <c r="I75" i="1" s="1"/>
  <c r="D51" i="1"/>
  <c r="D74" i="1"/>
  <c r="H74" i="1" s="1"/>
  <c r="I74" i="1" s="1"/>
  <c r="H8" i="1"/>
  <c r="H65" i="1"/>
  <c r="I65" i="1" s="1"/>
  <c r="H69" i="1"/>
  <c r="I69" i="1" s="1"/>
  <c r="D73" i="1"/>
  <c r="D45" i="1" l="1"/>
  <c r="D77" i="1" s="1"/>
  <c r="F45" i="1"/>
  <c r="F72" i="1" s="1"/>
  <c r="G72" i="1"/>
  <c r="D47" i="1"/>
  <c r="H47" i="1" s="1"/>
  <c r="I47" i="1" s="1"/>
  <c r="H51" i="1"/>
  <c r="I51" i="1" s="1"/>
  <c r="H45" i="1"/>
  <c r="I45" i="1" s="1"/>
  <c r="E72" i="1"/>
  <c r="I8" i="1"/>
  <c r="H73" i="1"/>
  <c r="I73" i="1" s="1"/>
  <c r="D72" i="1" l="1"/>
  <c r="H72" i="1"/>
  <c r="I72" i="1" s="1"/>
  <c r="D76" i="1"/>
</calcChain>
</file>

<file path=xl/sharedStrings.xml><?xml version="1.0" encoding="utf-8"?>
<sst xmlns="http://schemas.openxmlformats.org/spreadsheetml/2006/main" count="1687" uniqueCount="1365">
  <si>
    <t>科 目    编 码</t>
    <phoneticPr fontId="3" type="noConversion"/>
  </si>
  <si>
    <t>项          目</t>
    <phoneticPr fontId="3" type="noConversion"/>
  </si>
  <si>
    <r>
      <t>201</t>
    </r>
    <r>
      <rPr>
        <sz val="11"/>
        <color theme="1"/>
        <rFont val="宋体"/>
        <family val="2"/>
        <charset val="134"/>
        <scheme val="minor"/>
      </rPr>
      <t>7</t>
    </r>
    <r>
      <rPr>
        <sz val="12"/>
        <rFont val="宋体"/>
        <family val="3"/>
        <charset val="134"/>
      </rPr>
      <t>年预算数</t>
    </r>
    <phoneticPr fontId="3" type="noConversion"/>
  </si>
  <si>
    <t>备               注</t>
    <phoneticPr fontId="3" type="noConversion"/>
  </si>
  <si>
    <t>金额</t>
    <phoneticPr fontId="3" type="noConversion"/>
  </si>
  <si>
    <t>其   中</t>
    <phoneticPr fontId="3" type="noConversion"/>
  </si>
  <si>
    <t>增减额</t>
    <phoneticPr fontId="3" type="noConversion"/>
  </si>
  <si>
    <t>增长%</t>
    <phoneticPr fontId="3" type="noConversion"/>
  </si>
  <si>
    <t>县级</t>
    <phoneticPr fontId="3" type="noConversion"/>
  </si>
  <si>
    <t>工业园</t>
    <phoneticPr fontId="3" type="noConversion"/>
  </si>
  <si>
    <t>乡镇</t>
    <phoneticPr fontId="3" type="noConversion"/>
  </si>
  <si>
    <t>一、税收收入</t>
    <phoneticPr fontId="3" type="noConversion"/>
  </si>
  <si>
    <t>　1、国税部门</t>
    <phoneticPr fontId="3" type="noConversion"/>
  </si>
  <si>
    <t>　　⑴增值税</t>
    <phoneticPr fontId="3" type="noConversion"/>
  </si>
  <si>
    <t>　　⑵营改增值税</t>
    <phoneticPr fontId="3" type="noConversion"/>
  </si>
  <si>
    <t>　　⑶企业所得税</t>
    <phoneticPr fontId="3" type="noConversion"/>
  </si>
  <si>
    <t>　2、地税部门</t>
    <phoneticPr fontId="3" type="noConversion"/>
  </si>
  <si>
    <t>　　⑴营业税</t>
    <phoneticPr fontId="3" type="noConversion"/>
  </si>
  <si>
    <t>　　⑵企业所得税</t>
    <phoneticPr fontId="3" type="noConversion"/>
  </si>
  <si>
    <t>　　⑶个人所得税</t>
    <phoneticPr fontId="3" type="noConversion"/>
  </si>
  <si>
    <t>　　⑷资源税</t>
    <phoneticPr fontId="3" type="noConversion"/>
  </si>
  <si>
    <t>　　⑸城镇土地使用税</t>
    <phoneticPr fontId="3" type="noConversion"/>
  </si>
  <si>
    <t>　　⑹耕地占用税</t>
    <phoneticPr fontId="3" type="noConversion"/>
  </si>
  <si>
    <t>　　⑺契税</t>
    <phoneticPr fontId="3" type="noConversion"/>
  </si>
  <si>
    <t>　　⑻其他工商税收</t>
    <phoneticPr fontId="3" type="noConversion"/>
  </si>
  <si>
    <t>二、非税收入</t>
    <phoneticPr fontId="3" type="noConversion"/>
  </si>
  <si>
    <t>　1、专项收入</t>
    <phoneticPr fontId="3" type="noConversion"/>
  </si>
  <si>
    <t xml:space="preserve">    ⑴排污费收入</t>
    <phoneticPr fontId="3" type="noConversion"/>
  </si>
  <si>
    <t xml:space="preserve">    ⑵水资源费收入</t>
    <phoneticPr fontId="3" type="noConversion"/>
  </si>
  <si>
    <t xml:space="preserve">    ⑶教育费附加收入(地税)</t>
    <phoneticPr fontId="3" type="noConversion"/>
  </si>
  <si>
    <t xml:space="preserve">    ⑷地方教育附加收入(地税）</t>
    <phoneticPr fontId="3" type="noConversion"/>
  </si>
  <si>
    <t xml:space="preserve">    ⑹教育资金收入</t>
    <phoneticPr fontId="3" type="noConversion"/>
  </si>
  <si>
    <t xml:space="preserve">    ⑺农田水利建设资金收入</t>
    <phoneticPr fontId="3" type="noConversion"/>
  </si>
  <si>
    <t xml:space="preserve">    ⑻育林基金收入</t>
    <phoneticPr fontId="3" type="noConversion"/>
  </si>
  <si>
    <t xml:space="preserve">    ⑼森林植被恢复费</t>
    <phoneticPr fontId="3" type="noConversion"/>
  </si>
  <si>
    <t xml:space="preserve">    ⑽水利建设专项收入</t>
    <phoneticPr fontId="3" type="noConversion"/>
  </si>
  <si>
    <t xml:space="preserve">      地税征收</t>
    <phoneticPr fontId="3" type="noConversion"/>
  </si>
  <si>
    <t xml:space="preserve">      财政征收</t>
    <phoneticPr fontId="3" type="noConversion"/>
  </si>
  <si>
    <t>　3、罚没收入</t>
    <phoneticPr fontId="3" type="noConversion"/>
  </si>
  <si>
    <t xml:space="preserve">  4、国有资源(资产)有偿使用收入</t>
    <phoneticPr fontId="3" type="noConversion"/>
  </si>
  <si>
    <t xml:space="preserve">    ⑴矿产资源专项收入</t>
    <phoneticPr fontId="3" type="noConversion"/>
  </si>
  <si>
    <t xml:space="preserve">    ⑵其他国有资源(资产)有偿使用收入</t>
    <phoneticPr fontId="3" type="noConversion"/>
  </si>
  <si>
    <t>　5、政府住房基金收入</t>
    <phoneticPr fontId="3" type="noConversion"/>
  </si>
  <si>
    <t xml:space="preserve">    公共租赁住房租金收入</t>
    <phoneticPr fontId="3" type="noConversion"/>
  </si>
  <si>
    <t>　6、其他收入</t>
    <phoneticPr fontId="3" type="noConversion"/>
  </si>
  <si>
    <t>地方固定收入合计</t>
    <phoneticPr fontId="3" type="noConversion"/>
  </si>
  <si>
    <t>上划省级收入</t>
    <phoneticPr fontId="3" type="noConversion"/>
  </si>
  <si>
    <t>　1、增值税</t>
    <phoneticPr fontId="3" type="noConversion"/>
  </si>
  <si>
    <t xml:space="preserve">  2、营改增值税</t>
    <phoneticPr fontId="3" type="noConversion"/>
  </si>
  <si>
    <t xml:space="preserve">  3、营业税</t>
    <phoneticPr fontId="3" type="noConversion"/>
  </si>
  <si>
    <t>　4、企业所得税</t>
    <phoneticPr fontId="3" type="noConversion"/>
  </si>
  <si>
    <t>　　国税部门</t>
    <phoneticPr fontId="3" type="noConversion"/>
  </si>
  <si>
    <t>　　地税部门</t>
    <phoneticPr fontId="3" type="noConversion"/>
  </si>
  <si>
    <t>　5、个人所得税</t>
    <phoneticPr fontId="3" type="noConversion"/>
  </si>
  <si>
    <t>　　地税部门</t>
    <phoneticPr fontId="3" type="noConversion"/>
  </si>
  <si>
    <t>　6、资源税</t>
    <phoneticPr fontId="3" type="noConversion"/>
  </si>
  <si>
    <t xml:space="preserve">  7、城镇土地使用税</t>
    <phoneticPr fontId="3" type="noConversion"/>
  </si>
  <si>
    <t>上划中央级税收入</t>
    <phoneticPr fontId="3" type="noConversion"/>
  </si>
  <si>
    <t xml:space="preserve"> ㈠上划“两税”</t>
    <phoneticPr fontId="3" type="noConversion"/>
  </si>
  <si>
    <t>　1、增值税</t>
    <phoneticPr fontId="3" type="noConversion"/>
  </si>
  <si>
    <t>　2、消费税</t>
    <phoneticPr fontId="3" type="noConversion"/>
  </si>
  <si>
    <t xml:space="preserve"> ㈡改征增值税</t>
    <phoneticPr fontId="3" type="noConversion"/>
  </si>
  <si>
    <t xml:space="preserve"> ㈢上划所得税</t>
    <phoneticPr fontId="3" type="noConversion"/>
  </si>
  <si>
    <t>　1、企业所得税</t>
    <phoneticPr fontId="3" type="noConversion"/>
  </si>
  <si>
    <t>　　国税部门</t>
    <phoneticPr fontId="3" type="noConversion"/>
  </si>
  <si>
    <t xml:space="preserve"> </t>
    <phoneticPr fontId="3" type="noConversion"/>
  </si>
  <si>
    <t>　2、个人所得税</t>
    <phoneticPr fontId="3" type="noConversion"/>
  </si>
  <si>
    <t>　　地税部门</t>
    <phoneticPr fontId="3" type="noConversion"/>
  </si>
  <si>
    <t xml:space="preserve"> ㈣上划营业税</t>
    <phoneticPr fontId="3" type="noConversion"/>
  </si>
  <si>
    <t>收  入  总  计</t>
  </si>
  <si>
    <t>营改增地税移交国税9787万元。</t>
    <phoneticPr fontId="3" type="noConversion"/>
  </si>
  <si>
    <t>其中：国税部门</t>
    <phoneticPr fontId="3" type="noConversion"/>
  </si>
  <si>
    <t xml:space="preserve">      地税部门</t>
    <phoneticPr fontId="3" type="noConversion"/>
  </si>
  <si>
    <t xml:space="preserve">      财政部门</t>
    <phoneticPr fontId="3" type="noConversion"/>
  </si>
  <si>
    <t>税收占公共财政收入比重</t>
    <phoneticPr fontId="3" type="noConversion"/>
  </si>
  <si>
    <t>税收占地方财政收入比重</t>
    <phoneticPr fontId="3" type="noConversion"/>
  </si>
  <si>
    <t>二十四、其他支出</t>
  </si>
  <si>
    <t>二十三、债务发行费用支出</t>
  </si>
  <si>
    <t>二十二、债务付息支出</t>
  </si>
  <si>
    <t>二十一、预备费</t>
  </si>
  <si>
    <t>二十、粮油物资储备支出</t>
  </si>
  <si>
    <t>十九、住房保障支出</t>
  </si>
  <si>
    <t>十八、国土海洋气象等支出</t>
  </si>
  <si>
    <t>十七、援助其他地区支出</t>
  </si>
  <si>
    <t>十六、金融支出</t>
  </si>
  <si>
    <t>十五、商业服务业等支出</t>
  </si>
  <si>
    <t>十四、资源勘探信息等支出</t>
  </si>
  <si>
    <t>十三、交通运输支出</t>
  </si>
  <si>
    <t>十二、农林水支出</t>
  </si>
  <si>
    <t>十一、城乡社区支出</t>
  </si>
  <si>
    <t>十、节能环保支出</t>
  </si>
  <si>
    <t>九、医疗卫生与计划生育支出</t>
  </si>
  <si>
    <t>八、社会保障和就业支出</t>
  </si>
  <si>
    <t>七、文化体育与传媒支出</t>
  </si>
  <si>
    <t>六、科学技术支出</t>
  </si>
  <si>
    <t>五、教育支出</t>
  </si>
  <si>
    <t>四、公共安全支出</t>
  </si>
  <si>
    <t>三、国防支出</t>
  </si>
  <si>
    <t>二、外交支出</t>
  </si>
  <si>
    <t>备注</t>
  </si>
  <si>
    <t>预算数</t>
  </si>
  <si>
    <t>项目</t>
  </si>
  <si>
    <t>单位：万元</t>
  </si>
  <si>
    <t xml:space="preserve"> </t>
  </si>
  <si>
    <t>表二</t>
  </si>
  <si>
    <t>一、一般公共服务支出</t>
  </si>
  <si>
    <t>支出合计</t>
    <phoneticPr fontId="2" type="noConversion"/>
  </si>
  <si>
    <t>2017年预算数</t>
    <phoneticPr fontId="2" type="noConversion"/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</si>
  <si>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</si>
  <si>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</si>
  <si>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</si>
  <si>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</si>
  <si>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</si>
  <si>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</si>
  <si>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</si>
  <si>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</si>
  <si>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</si>
  <si>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</si>
  <si>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</si>
  <si>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</si>
  <si>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</si>
  <si>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</si>
  <si>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</si>
  <si>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</si>
  <si>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</si>
  <si>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</si>
  <si>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</si>
  <si>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</si>
  <si>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</si>
  <si>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</si>
  <si>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</si>
  <si>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</si>
  <si>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</si>
  <si>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</si>
  <si>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</si>
  <si>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</si>
  <si>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</si>
  <si>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</si>
  <si>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</si>
  <si>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</si>
  <si>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</si>
  <si>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</si>
  <si>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</si>
  <si>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</si>
  <si>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</si>
  <si>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</si>
  <si>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</si>
  <si>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</si>
  <si>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</si>
  <si>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</si>
  <si>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</si>
  <si>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</si>
  <si>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</si>
  <si>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</si>
  <si>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</si>
  <si>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</si>
  <si>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</si>
  <si>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</si>
  <si>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</si>
  <si>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</si>
  <si>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</si>
  <si>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</si>
  <si>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</si>
  <si>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</si>
  <si>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</si>
  <si>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</si>
  <si>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</si>
  <si>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</si>
  <si>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</si>
  <si>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</si>
  <si>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</si>
  <si>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</si>
  <si>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</si>
  <si>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</si>
  <si>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</si>
  <si>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</si>
  <si>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</si>
  <si>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</si>
  <si>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</si>
  <si>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</si>
  <si>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</si>
  <si>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</si>
  <si>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</si>
  <si>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</si>
  <si>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</si>
  <si>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</si>
  <si>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</si>
  <si>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</si>
  <si>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</si>
  <si>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</si>
  <si>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</si>
  <si>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</si>
  <si>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</si>
  <si>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</si>
  <si>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</si>
  <si>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</si>
  <si>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</si>
  <si>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</si>
  <si>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</si>
  <si>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</si>
  <si>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</si>
  <si>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</si>
  <si>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</si>
  <si>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</si>
  <si>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</si>
  <si>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</si>
  <si>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</si>
  <si>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</si>
  <si>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</si>
  <si>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</si>
  <si>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</si>
  <si>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</si>
  <si>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</si>
  <si>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</si>
  <si>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</si>
  <si>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</si>
  <si>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</si>
  <si>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</si>
  <si>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</si>
  <si>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</si>
  <si>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</si>
  <si>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</si>
  <si>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</si>
  <si>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</si>
  <si>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</si>
  <si>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</si>
  <si>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</si>
  <si>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</si>
  <si>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</si>
  <si>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</si>
  <si>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</si>
  <si>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</si>
  <si>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</si>
  <si>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</si>
  <si>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</si>
  <si>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</si>
  <si>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</si>
  <si>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</si>
  <si>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</si>
  <si>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</si>
  <si>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</si>
  <si>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</si>
  <si>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</si>
  <si>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</si>
  <si>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</si>
  <si>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</si>
  <si>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</si>
  <si>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</si>
  <si>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</si>
  <si>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</si>
  <si>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</si>
  <si>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</si>
  <si>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</si>
  <si>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</si>
  <si>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</si>
  <si>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</si>
  <si>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</si>
  <si>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</si>
  <si>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</si>
  <si>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</si>
  <si>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</si>
  <si>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</si>
  <si>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</si>
  <si>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</si>
  <si>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</si>
  <si>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</si>
  <si>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</si>
  <si>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</si>
  <si>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</si>
  <si>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</si>
  <si>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</si>
  <si>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</si>
  <si>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</si>
  <si>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</si>
  <si>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</si>
  <si>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</si>
  <si>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</si>
  <si>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</si>
  <si>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</si>
  <si>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</si>
  <si>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</si>
  <si>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</si>
  <si>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</si>
  <si>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</si>
  <si>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</si>
  <si>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</si>
  <si>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</si>
  <si>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</si>
  <si>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</si>
  <si>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</si>
  <si>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</si>
  <si>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</si>
  <si>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</si>
  <si>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</si>
  <si>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</si>
  <si>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</si>
  <si>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</si>
  <si>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</si>
  <si>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</si>
  <si>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</si>
  <si>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</si>
  <si>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</si>
  <si>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</si>
  <si>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</si>
  <si>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</si>
  <si>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</si>
  <si>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</si>
  <si>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</si>
  <si>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</si>
  <si>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</si>
  <si>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</si>
  <si>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</si>
  <si>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</si>
  <si>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</si>
  <si>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</si>
  <si>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</si>
  <si>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</si>
  <si>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</si>
  <si>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</si>
  <si>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</si>
  <si>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</si>
  <si>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</si>
  <si>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</si>
  <si>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</si>
  <si>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</si>
  <si>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</si>
  <si>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</si>
  <si>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</si>
  <si>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</si>
  <si>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</si>
  <si>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</si>
  <si>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</si>
  <si>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</si>
  <si>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</si>
  <si>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</si>
  <si>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</si>
  <si>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</si>
  <si>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</si>
  <si>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</si>
  <si>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</si>
  <si>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</si>
  <si>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信息化建设扩运行维护</t>
  </si>
  <si>
    <t xml:space="preserve">      基础设施建设及维护</t>
  </si>
  <si>
    <t xml:space="preserve">      其他海警支出</t>
  </si>
  <si>
    <t xml:space="preserve">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</si>
  <si>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</si>
  <si>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</si>
  <si>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</si>
  <si>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</si>
  <si>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</si>
  <si>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</si>
  <si>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</si>
  <si>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</si>
  <si>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</si>
  <si>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</si>
  <si>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</si>
  <si>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</si>
  <si>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</si>
  <si>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</si>
  <si>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</si>
  <si>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</si>
  <si>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</si>
  <si>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</si>
  <si>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</si>
  <si>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</si>
  <si>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</si>
  <si>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</si>
  <si>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</si>
  <si>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</si>
  <si>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</si>
  <si>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</si>
  <si>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</si>
  <si>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</si>
  <si>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</si>
  <si>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</si>
  <si>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</si>
  <si>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</si>
  <si>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</si>
  <si>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</si>
  <si>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</si>
  <si>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</si>
  <si>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</si>
  <si>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</si>
  <si>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</si>
  <si>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</si>
  <si>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</si>
  <si>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</si>
  <si>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</si>
  <si>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</si>
  <si>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</si>
  <si>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</si>
  <si>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</si>
  <si>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</si>
  <si>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</si>
  <si>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</si>
  <si>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</si>
  <si>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</si>
  <si>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</si>
  <si>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</si>
  <si>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</si>
  <si>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</si>
  <si>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</si>
  <si>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</si>
  <si>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</si>
  <si>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</si>
  <si>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</si>
  <si>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</si>
  <si>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</si>
  <si>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</si>
  <si>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</si>
  <si>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</si>
  <si>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</si>
  <si>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</si>
  <si>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</si>
  <si>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</si>
  <si>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</si>
  <si>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</si>
  <si>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</si>
  <si>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</si>
  <si>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</si>
  <si>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</si>
  <si>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</si>
  <si>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</si>
  <si>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</si>
  <si>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</si>
  <si>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</si>
  <si>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</si>
  <si>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</si>
  <si>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</si>
  <si>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</si>
  <si>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</si>
  <si>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</si>
  <si>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</si>
  <si>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</si>
  <si>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</si>
  <si>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</si>
  <si>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</si>
  <si>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</si>
  <si>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</si>
  <si>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</si>
  <si>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</si>
  <si>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</si>
  <si>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</si>
  <si>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</si>
  <si>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</si>
  <si>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</si>
  <si>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</si>
  <si>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</si>
  <si>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</si>
  <si>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</si>
  <si>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</si>
  <si>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</si>
  <si>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</si>
  <si>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</si>
  <si>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</si>
  <si>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</si>
  <si>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</si>
  <si>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</si>
  <si>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</si>
  <si>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</si>
  <si>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</si>
  <si>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</si>
  <si>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</si>
  <si>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</si>
  <si>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</si>
  <si>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</si>
  <si>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</si>
  <si>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</si>
  <si>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</si>
  <si>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</si>
  <si>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</si>
  <si>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</si>
  <si>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</si>
  <si>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</si>
  <si>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</si>
  <si>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</si>
  <si>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</si>
  <si>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</si>
  <si>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</si>
  <si>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</si>
  <si>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</si>
  <si>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</si>
  <si>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</si>
  <si>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</si>
  <si>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</si>
  <si>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</si>
  <si>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</si>
  <si>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</si>
  <si>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</si>
  <si>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</si>
  <si>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</si>
  <si>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</si>
  <si>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</si>
  <si>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</si>
  <si>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</si>
  <si>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</si>
  <si>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</si>
  <si>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</si>
  <si>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</si>
  <si>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</si>
  <si>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</si>
  <si>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</si>
  <si>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</si>
  <si>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</si>
  <si>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</si>
  <si>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</si>
  <si>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</si>
  <si>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</si>
  <si>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</si>
  <si>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</si>
  <si>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</si>
  <si>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</si>
  <si>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</si>
  <si>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</si>
  <si>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</si>
  <si>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</si>
  <si>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</si>
  <si>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</si>
  <si>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</si>
  <si>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</si>
  <si>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</si>
  <si>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</si>
  <si>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</si>
  <si>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</si>
  <si>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</si>
  <si>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</si>
  <si>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</si>
  <si>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</si>
  <si>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</si>
  <si>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</si>
  <si>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</si>
  <si>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</si>
  <si>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</si>
  <si>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</si>
  <si>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</si>
  <si>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</si>
  <si>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</si>
  <si>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</si>
  <si>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</si>
  <si>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</si>
  <si>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</si>
  <si>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</si>
  <si>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</si>
  <si>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</si>
  <si>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</si>
  <si>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</si>
  <si>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</si>
  <si>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</si>
  <si>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</si>
  <si>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</si>
  <si>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</si>
  <si>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</si>
  <si>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</si>
  <si>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</si>
  <si>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</si>
  <si>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</si>
  <si>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</si>
  <si>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</si>
  <si>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</si>
  <si>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</si>
  <si>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</si>
  <si>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</si>
  <si>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</si>
  <si>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</si>
  <si>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</si>
  <si>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</si>
  <si>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</si>
  <si>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</si>
  <si>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</si>
  <si>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</si>
  <si>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</si>
  <si>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</si>
  <si>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</si>
  <si>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</si>
  <si>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</si>
  <si>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</si>
  <si>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</si>
  <si>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</si>
  <si>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</si>
  <si>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</si>
  <si>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</si>
  <si>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</si>
  <si>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</si>
  <si>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</si>
  <si>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</si>
  <si>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</si>
  <si>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</si>
  <si>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</si>
  <si>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</si>
  <si>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</si>
  <si>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</si>
  <si>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</si>
  <si>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</si>
  <si>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</si>
  <si>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</si>
  <si>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</si>
  <si>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</si>
  <si>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</si>
  <si>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</si>
  <si>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</si>
  <si>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</si>
  <si>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</si>
  <si>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</si>
  <si>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</si>
  <si>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</si>
  <si>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</si>
  <si>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</si>
  <si>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</si>
  <si>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</si>
  <si>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</si>
  <si>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</si>
  <si>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</si>
  <si>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</si>
  <si>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</si>
  <si>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</si>
  <si>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</si>
  <si>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</si>
  <si>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</si>
  <si>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</si>
  <si>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</si>
  <si>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</si>
  <si>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</si>
  <si>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</si>
  <si>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</si>
  <si>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</si>
  <si>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</si>
  <si>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</si>
  <si>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</si>
  <si>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</si>
  <si>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</si>
  <si>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</si>
  <si>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</si>
  <si>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</si>
  <si>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</si>
  <si>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</si>
  <si>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</si>
  <si>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</si>
  <si>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</si>
  <si>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</si>
  <si>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</si>
  <si>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</si>
  <si>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</si>
  <si>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</si>
  <si>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</si>
  <si>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</si>
  <si>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</si>
  <si>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</si>
  <si>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</si>
  <si>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</si>
  <si>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</si>
  <si>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</si>
  <si>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</si>
  <si>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</si>
  <si>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</si>
  <si>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</si>
  <si>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</si>
  <si>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</si>
  <si>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</si>
  <si>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</si>
  <si>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</si>
  <si>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</si>
  <si>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</si>
  <si>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</si>
  <si>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</si>
  <si>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</si>
  <si>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</si>
  <si>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</si>
  <si>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</si>
  <si>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</si>
  <si>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</si>
  <si>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</si>
  <si>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</si>
  <si>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</si>
  <si>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</si>
  <si>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</si>
  <si>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</si>
  <si>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</si>
  <si>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</si>
  <si>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</si>
  <si>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</si>
  <si>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</si>
  <si>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</si>
  <si>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</si>
  <si>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</si>
  <si>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</si>
  <si>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</si>
  <si>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</si>
  <si>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</si>
  <si>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</si>
  <si>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</si>
  <si>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</si>
  <si>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</si>
  <si>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</si>
  <si>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</si>
  <si>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</si>
  <si>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</si>
  <si>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</si>
  <si>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</si>
  <si>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</si>
  <si>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</si>
  <si>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</si>
  <si>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</si>
  <si>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</si>
  <si>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</si>
  <si>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</si>
  <si>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</si>
  <si>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</si>
  <si>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</si>
  <si>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</si>
  <si>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</si>
  <si>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</si>
  <si>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</si>
  <si>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</si>
  <si>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</si>
  <si>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</si>
  <si>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</si>
  <si>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</si>
  <si>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</si>
  <si>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</si>
  <si>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</si>
  <si>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</si>
  <si>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</si>
  <si>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</si>
  <si>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</si>
  <si>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</si>
  <si>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</si>
  <si>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</si>
  <si>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</si>
  <si>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</si>
  <si>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</si>
  <si>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</si>
  <si>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</si>
  <si>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</si>
  <si>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</si>
  <si>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</si>
  <si>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</si>
  <si>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</si>
  <si>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</si>
  <si>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</si>
  <si>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</si>
  <si>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</si>
  <si>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</si>
  <si>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</si>
  <si>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</si>
  <si>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</si>
  <si>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</si>
  <si>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</si>
  <si>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</si>
  <si>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</si>
  <si>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</si>
  <si>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</si>
  <si>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</si>
  <si>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</si>
  <si>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</si>
  <si>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</si>
  <si>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</si>
  <si>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</si>
  <si>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</si>
  <si>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</si>
  <si>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</si>
  <si>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</si>
  <si>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</si>
  <si>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</si>
  <si>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</si>
  <si>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</si>
  <si>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</si>
  <si>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</si>
  <si>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</si>
  <si>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</si>
  <si>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</si>
  <si>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</si>
  <si>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</si>
  <si>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</si>
  <si>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</si>
  <si>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</si>
  <si>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</si>
  <si>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</si>
  <si>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</si>
  <si>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</si>
  <si>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</si>
  <si>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</si>
  <si>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</si>
  <si>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</si>
  <si>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</si>
  <si>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</si>
  <si>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</si>
  <si>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</si>
  <si>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</si>
  <si>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</si>
  <si>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</si>
  <si>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</si>
  <si>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</si>
  <si>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</si>
  <si>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</si>
  <si>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</si>
  <si>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</si>
  <si>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</si>
  <si>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</si>
  <si>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</si>
  <si>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</si>
  <si>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</si>
  <si>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</si>
  <si>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</si>
  <si>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</si>
  <si>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</si>
  <si>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</si>
  <si>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</si>
  <si>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</si>
  <si>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</si>
  <si>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</si>
  <si>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</si>
  <si>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</si>
  <si>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</si>
  <si>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</si>
  <si>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</si>
  <si>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</si>
  <si>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</si>
  <si>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</si>
  <si>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</si>
  <si>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</si>
  <si>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</si>
  <si>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</si>
  <si>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</si>
  <si>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</si>
  <si>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</si>
  <si>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</si>
  <si>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</si>
  <si>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</si>
  <si>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</si>
  <si>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</si>
  <si>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</si>
  <si>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</si>
  <si>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</si>
  <si>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</si>
  <si>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</si>
  <si>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</si>
  <si>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</si>
  <si>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</si>
  <si>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</si>
  <si>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</si>
  <si>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</si>
  <si>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</si>
  <si>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</si>
  <si>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</si>
  <si>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</si>
  <si>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</si>
  <si>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</si>
  <si>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</si>
  <si>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</si>
  <si>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</si>
  <si>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</si>
  <si>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</si>
  <si>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</si>
  <si>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</si>
  <si>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</si>
  <si>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</si>
  <si>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</si>
  <si>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</si>
  <si>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</si>
  <si>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</si>
  <si>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</si>
  <si>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</si>
  <si>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</si>
  <si>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</si>
  <si>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</si>
  <si>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</si>
  <si>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</si>
  <si>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</si>
  <si>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</si>
  <si>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</si>
  <si>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</si>
  <si>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</si>
  <si>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</si>
  <si>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</si>
  <si>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</si>
  <si>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</si>
  <si>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</si>
  <si>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</si>
  <si>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</si>
  <si>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</si>
  <si>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</si>
  <si>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</si>
  <si>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</si>
  <si>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</si>
  <si>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</si>
  <si>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</si>
  <si>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</si>
  <si>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</si>
  <si>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</si>
  <si>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</si>
  <si>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</si>
  <si>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</si>
  <si>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</si>
  <si>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</si>
  <si>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</si>
  <si>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</si>
  <si>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</si>
  <si>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</si>
  <si>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</si>
  <si>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</si>
  <si>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</si>
  <si>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</si>
  <si>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</si>
  <si>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</si>
  <si>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</si>
  <si>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</si>
  <si>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</si>
  <si>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</si>
  <si>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</si>
  <si>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</si>
  <si>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</si>
  <si>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</si>
  <si>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</si>
  <si>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</si>
  <si>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</si>
  <si>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</si>
  <si>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</si>
  <si>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</si>
  <si>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</si>
  <si>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</si>
  <si>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</si>
  <si>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</si>
  <si>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</si>
  <si>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</si>
  <si>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</si>
  <si>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</si>
  <si>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</si>
  <si>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</si>
  <si>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</si>
  <si>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</si>
  <si>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</si>
  <si>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</si>
  <si>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</si>
  <si>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</si>
  <si>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</si>
  <si>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</si>
  <si>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</si>
  <si>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</si>
  <si>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</si>
  <si>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</si>
  <si>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</si>
  <si>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</si>
  <si>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</si>
  <si>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</si>
  <si>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</si>
  <si>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</si>
  <si>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</si>
  <si>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</si>
  <si>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</si>
  <si>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</si>
  <si>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</si>
  <si>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</si>
  <si>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</si>
  <si>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</si>
  <si>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</si>
  <si>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</si>
  <si>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</si>
  <si>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</si>
  <si>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</si>
  <si>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</si>
  <si>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</si>
  <si>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政策性银行亏损补贴1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</si>
  <si>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</si>
  <si>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</si>
  <si>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</si>
  <si>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</si>
  <si>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</si>
  <si>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</si>
  <si>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</si>
  <si>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</si>
  <si>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</si>
  <si>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</si>
  <si>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</si>
  <si>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</si>
  <si>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</si>
  <si>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</si>
  <si>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</si>
  <si>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</si>
  <si>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</si>
  <si>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</si>
  <si>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</si>
  <si>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</si>
  <si>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</si>
  <si>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</si>
  <si>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</si>
  <si>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</si>
  <si>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</si>
  <si>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</si>
  <si>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</si>
  <si>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</si>
  <si>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</si>
  <si>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</si>
  <si>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</si>
  <si>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</si>
  <si>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</si>
  <si>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</si>
  <si>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</si>
  <si>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</si>
  <si>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</si>
  <si>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</si>
  <si>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</si>
  <si>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</si>
  <si>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</si>
  <si>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</si>
  <si>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</si>
  <si>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</si>
  <si>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</si>
  <si>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</si>
  <si>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</si>
  <si>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</si>
  <si>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</si>
  <si>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</si>
  <si>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</si>
  <si>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</si>
  <si>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</si>
  <si>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</si>
  <si>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</si>
  <si>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</si>
  <si>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</si>
  <si>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</si>
  <si>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</si>
  <si>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</si>
  <si>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</si>
  <si>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</si>
  <si>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</si>
  <si>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</si>
  <si>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</si>
  <si>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</si>
  <si>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</si>
  <si>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</si>
  <si>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</si>
  <si>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</si>
  <si>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</si>
  <si>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</si>
  <si>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</si>
  <si>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</si>
  <si>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</si>
  <si>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</si>
  <si>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</si>
  <si>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</si>
  <si>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</si>
  <si>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</si>
  <si>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</si>
  <si>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</si>
  <si>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</si>
  <si>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</si>
  <si>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</si>
  <si>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</si>
  <si>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</si>
  <si>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</si>
  <si>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</si>
  <si>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</si>
  <si>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</si>
  <si>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</si>
  <si>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</si>
  <si>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</si>
  <si>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</si>
  <si>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</si>
  <si>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</si>
  <si>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</si>
  <si>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</si>
  <si>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</si>
  <si>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</si>
  <si>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</si>
  <si>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</si>
  <si>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</si>
  <si>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</si>
  <si>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</si>
  <si>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</si>
  <si>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</si>
  <si>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</si>
  <si>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</si>
  <si>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</si>
  <si>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</si>
  <si>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</si>
  <si>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</si>
  <si>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</si>
  <si>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</si>
  <si>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</si>
  <si>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</si>
  <si>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</si>
  <si>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</si>
  <si>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</si>
  <si>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</si>
  <si>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</si>
  <si>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</si>
  <si>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</si>
  <si>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</si>
  <si>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</si>
  <si>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</si>
  <si>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</si>
  <si>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</si>
  <si>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</si>
  <si>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</si>
  <si>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</si>
  <si>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</si>
  <si>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</si>
  <si>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</si>
  <si>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</si>
  <si>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</si>
  <si>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</si>
  <si>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 xml:space="preserve">      地方政府一般债务发行费用支出</t>
  </si>
  <si>
    <t xml:space="preserve">        年初预留</t>
  </si>
  <si>
    <t xml:space="preserve">        其他支出</t>
  </si>
  <si>
    <t>支出合计</t>
  </si>
  <si>
    <t>2016年决算数</t>
    <phoneticPr fontId="2" type="noConversion"/>
  </si>
  <si>
    <t>2017年平江县一般预算收入预算表</t>
    <phoneticPr fontId="3" type="noConversion"/>
  </si>
  <si>
    <t>2017年平江县一般公共预算支出表</t>
    <phoneticPr fontId="2" type="noConversion"/>
  </si>
  <si>
    <t>2017年平江县一般公共预算支出明细表</t>
    <phoneticPr fontId="2" type="noConversion"/>
  </si>
  <si>
    <t>2017年平江县一般公共预算基本支出明细表</t>
    <phoneticPr fontId="2" type="noConversion"/>
  </si>
  <si>
    <t>项目名称</t>
    <phoneticPr fontId="2" type="noConversion"/>
  </si>
  <si>
    <t>2017年预算金额</t>
    <phoneticPr fontId="2" type="noConversion"/>
  </si>
  <si>
    <t>一、工资福利支出</t>
    <phoneticPr fontId="2" type="noConversion"/>
  </si>
  <si>
    <t>基本工资</t>
    <phoneticPr fontId="2" type="noConversion"/>
  </si>
  <si>
    <t>津贴补贴</t>
  </si>
  <si>
    <t>奖金</t>
  </si>
  <si>
    <t>绩效工资</t>
  </si>
  <si>
    <t xml:space="preserve"> 机关事业单位基本养老保险缴费</t>
    <phoneticPr fontId="2" type="noConversion"/>
  </si>
  <si>
    <t>基本医疗保险</t>
  </si>
  <si>
    <t>生育保险</t>
  </si>
  <si>
    <t>工伤保险</t>
  </si>
  <si>
    <t>失业保险</t>
  </si>
  <si>
    <t>残疾人就业保障金</t>
  </si>
  <si>
    <t xml:space="preserve"> 其他工资福利支出</t>
    <phoneticPr fontId="2" type="noConversion"/>
  </si>
  <si>
    <t>二、一般商品和服务支出</t>
    <phoneticPr fontId="2" type="noConversion"/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</si>
  <si>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</si>
  <si>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</si>
  <si>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</si>
  <si>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</si>
  <si>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</si>
  <si>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</si>
  <si>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</si>
  <si>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</si>
  <si>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</si>
  <si>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</si>
  <si>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因公出国境费用</t>
  </si>
  <si>
    <t>维修（护）费</t>
  </si>
  <si>
    <t>租赁费</t>
  </si>
  <si>
    <t>会议费</t>
  </si>
  <si>
    <t>培训费</t>
  </si>
  <si>
    <t>公务接待费</t>
  </si>
  <si>
    <t>专用材料费</t>
  </si>
  <si>
    <t xml:space="preserve"> 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</si>
  <si>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</si>
  <si>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</si>
  <si>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</si>
  <si>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</si>
  <si>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</si>
  <si>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</si>
  <si>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</si>
  <si>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</si>
  <si>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</si>
  <si>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办公设备购置费</t>
  </si>
  <si>
    <t>三、对个人和家庭的补助支出</t>
    <phoneticPr fontId="2" type="noConversion"/>
  </si>
  <si>
    <t>离休费</t>
  </si>
  <si>
    <t>生活补助</t>
  </si>
  <si>
    <t>住房公积金</t>
  </si>
  <si>
    <t>其他对个人和家庭的补助</t>
  </si>
  <si>
    <t>表三</t>
    <phoneticPr fontId="2" type="noConversion"/>
  </si>
  <si>
    <t>表一</t>
    <phoneticPr fontId="2" type="noConversion"/>
  </si>
  <si>
    <t>单位：万元</t>
    <phoneticPr fontId="3" type="noConversion"/>
  </si>
  <si>
    <t>单位：万元</t>
    <phoneticPr fontId="2" type="noConversion"/>
  </si>
  <si>
    <t>合计</t>
    <phoneticPr fontId="2" type="noConversion"/>
  </si>
  <si>
    <t>表四</t>
    <phoneticPr fontId="2" type="noConversion"/>
  </si>
  <si>
    <t>科 目    编 码</t>
    <phoneticPr fontId="3" type="noConversion"/>
  </si>
  <si>
    <t>项          目</t>
    <phoneticPr fontId="3" type="noConversion"/>
  </si>
  <si>
    <r>
      <t>201</t>
    </r>
    <r>
      <rPr>
        <sz val="11"/>
        <color theme="1"/>
        <rFont val="宋体"/>
        <family val="2"/>
        <charset val="134"/>
        <scheme val="minor"/>
      </rPr>
      <t>6</t>
    </r>
    <r>
      <rPr>
        <sz val="12"/>
        <rFont val="宋体"/>
        <family val="3"/>
        <charset val="134"/>
      </rPr>
      <t>年</t>
    </r>
    <r>
      <rPr>
        <sz val="11"/>
        <color theme="1"/>
        <rFont val="宋体"/>
        <family val="2"/>
        <charset val="134"/>
        <scheme val="minor"/>
      </rPr>
      <t xml:space="preserve">   </t>
    </r>
    <r>
      <rPr>
        <sz val="12"/>
        <rFont val="宋体"/>
        <family val="3"/>
        <charset val="134"/>
      </rPr>
      <t>实际完成数</t>
    </r>
    <phoneticPr fontId="3" type="noConversion"/>
  </si>
  <si>
    <r>
      <t>201</t>
    </r>
    <r>
      <rPr>
        <sz val="11"/>
        <color theme="1"/>
        <rFont val="宋体"/>
        <family val="2"/>
        <charset val="134"/>
        <scheme val="minor"/>
      </rPr>
      <t>7</t>
    </r>
    <r>
      <rPr>
        <sz val="12"/>
        <rFont val="宋体"/>
        <family val="3"/>
        <charset val="134"/>
      </rPr>
      <t>年预算数</t>
    </r>
    <phoneticPr fontId="3" type="noConversion"/>
  </si>
  <si>
    <t>备         注</t>
    <phoneticPr fontId="3" type="noConversion"/>
  </si>
  <si>
    <t>总 额</t>
    <phoneticPr fontId="3" type="noConversion"/>
  </si>
  <si>
    <t>增减额</t>
    <phoneticPr fontId="3" type="noConversion"/>
  </si>
  <si>
    <t>增长%</t>
    <phoneticPr fontId="3" type="noConversion"/>
  </si>
  <si>
    <t>一、非税收入</t>
    <phoneticPr fontId="3" type="noConversion"/>
  </si>
  <si>
    <t xml:space="preserve">  1、政府性基金收入</t>
    <phoneticPr fontId="3" type="noConversion"/>
  </si>
  <si>
    <t>表六</t>
    <phoneticPr fontId="2" type="noConversion"/>
  </si>
  <si>
    <t>2017年平江县政府性基金收入预算表</t>
    <phoneticPr fontId="3" type="noConversion"/>
  </si>
  <si>
    <r>
      <t>支</t>
    </r>
    <r>
      <rPr>
        <b/>
        <sz val="11"/>
        <rFont val="Times New Roman"/>
        <family val="1"/>
      </rPr>
      <t xml:space="preserve">     </t>
    </r>
    <r>
      <rPr>
        <b/>
        <sz val="11"/>
        <rFont val="宋体"/>
        <family val="3"/>
        <charset val="134"/>
      </rPr>
      <t>出</t>
    </r>
  </si>
  <si>
    <t xml:space="preserve">
预算数</t>
  </si>
  <si>
    <t>一、本年支出合计</t>
  </si>
  <si>
    <r>
      <t xml:space="preserve">     2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国有土地收益基金及对应专项债务收入安排的支出</t>
    </r>
  </si>
  <si>
    <t xml:space="preserve">   3、农业土地开发资金及对应专项债务收入安排的支出</t>
  </si>
  <si>
    <t xml:space="preserve">   4、城市基础设施配套费及对应专项债务收入安排的支出</t>
  </si>
  <si>
    <t xml:space="preserve">   5、污水处理费收入及对应专项债务收入安排的支出</t>
  </si>
  <si>
    <r>
      <t xml:space="preserve">      1</t>
    </r>
    <r>
      <rPr>
        <sz val="11"/>
        <rFont val="宋体"/>
        <family val="3"/>
        <charset val="134"/>
      </rPr>
      <t>、新型墙体材料专项基金及对应专项债务收入安排的支出</t>
    </r>
    <phoneticPr fontId="3" type="noConversion"/>
  </si>
  <si>
    <r>
      <rPr>
        <sz val="11"/>
        <rFont val="宋体"/>
        <family val="3"/>
        <charset val="134"/>
      </rPr>
      <t>　</t>
    </r>
    <r>
      <rPr>
        <sz val="11"/>
        <rFont val="Times New Roman"/>
        <family val="1"/>
      </rPr>
      <t xml:space="preserve">  1</t>
    </r>
    <r>
      <rPr>
        <sz val="11"/>
        <rFont val="宋体"/>
        <family val="3"/>
        <charset val="134"/>
      </rPr>
      <t>、其他政府性基金及对应专项债务收入安排的支出</t>
    </r>
    <phoneticPr fontId="3" type="noConversion"/>
  </si>
  <si>
    <t>（一）文化体育与传媒支出</t>
    <phoneticPr fontId="2" type="noConversion"/>
  </si>
  <si>
    <t>（二）社会保障和就业支出</t>
    <phoneticPr fontId="2" type="noConversion"/>
  </si>
  <si>
    <t>（三）城乡社区事务</t>
    <phoneticPr fontId="2" type="noConversion"/>
  </si>
  <si>
    <t>（四）资源勘探电力信息等支出</t>
    <phoneticPr fontId="2" type="noConversion"/>
  </si>
  <si>
    <t>（五）其他支出</t>
    <phoneticPr fontId="3" type="noConversion"/>
  </si>
  <si>
    <r>
      <t xml:space="preserve">      2</t>
    </r>
    <r>
      <rPr>
        <sz val="11"/>
        <rFont val="宋体"/>
        <family val="3"/>
        <charset val="134"/>
      </rPr>
      <t>、彩票市场调控资金支出</t>
    </r>
    <phoneticPr fontId="2" type="noConversion"/>
  </si>
  <si>
    <t xml:space="preserve">   1、国有土地使用权出让收入及对应专项债务收入安排的支出</t>
    <phoneticPr fontId="2" type="noConversion"/>
  </si>
  <si>
    <t xml:space="preserve">   1、移民补助</t>
    <phoneticPr fontId="2" type="noConversion"/>
  </si>
  <si>
    <t xml:space="preserve">   2、基础设施建设和经济发展</t>
    <phoneticPr fontId="2" type="noConversion"/>
  </si>
  <si>
    <t xml:space="preserve">   1、资助城市影院</t>
    <phoneticPr fontId="2" type="noConversion"/>
  </si>
  <si>
    <t>2017年平江县政府性基金支出预算表</t>
    <phoneticPr fontId="3" type="noConversion"/>
  </si>
  <si>
    <t>金额单位：万元</t>
  </si>
  <si>
    <t>项               目</t>
  </si>
  <si>
    <t>一、本年收入</t>
  </si>
  <si>
    <t>一、本年支出</t>
  </si>
  <si>
    <t>二、上级补助收入</t>
  </si>
  <si>
    <t>二、上解支出合计</t>
  </si>
  <si>
    <t>1、返还性收入</t>
  </si>
  <si>
    <t xml:space="preserve">  1.原体制上解</t>
  </si>
  <si>
    <t xml:space="preserve">   增值税和消费税税收返还收入</t>
  </si>
  <si>
    <t xml:space="preserve">  2.出口退税基数上解</t>
  </si>
  <si>
    <t xml:space="preserve">   所得税基数返还收入</t>
  </si>
  <si>
    <t xml:space="preserve">  3、成品油价格和税费改革专项上解支出</t>
  </si>
  <si>
    <t xml:space="preserve">   成品油价格和税费改革税收返还收入</t>
  </si>
  <si>
    <t xml:space="preserve">  4.专项上解支出</t>
  </si>
  <si>
    <t xml:space="preserve">   其他税收返还收入</t>
  </si>
  <si>
    <t>三、财政部代理发行地方政府债券还本</t>
  </si>
  <si>
    <t>2、一般性转移支付收入</t>
  </si>
  <si>
    <t>四、转贷财政部代理发行地方政府债券支出</t>
  </si>
  <si>
    <t xml:space="preserve">   1）体制补助收入</t>
  </si>
  <si>
    <t>五、增设预算周转金</t>
    <phoneticPr fontId="37" type="noConversion"/>
  </si>
  <si>
    <t xml:space="preserve">   2）均衡性转移支付收入</t>
  </si>
  <si>
    <t>六、拨付国债转贷资金数</t>
    <phoneticPr fontId="37" type="noConversion"/>
  </si>
  <si>
    <t xml:space="preserve">   3）革命老区及民族和边境地区转移支付收入</t>
  </si>
  <si>
    <t>七、国债转贷资金结余</t>
    <phoneticPr fontId="37" type="noConversion"/>
  </si>
  <si>
    <t xml:space="preserve">   4)县级基本财力保障机制奖补资金收入</t>
  </si>
  <si>
    <t>八、安排预算稳定调节基金</t>
  </si>
  <si>
    <t xml:space="preserve">   5)结算补助收入</t>
  </si>
  <si>
    <t>九、调出资金</t>
    <phoneticPr fontId="37" type="noConversion"/>
  </si>
  <si>
    <t xml:space="preserve">   6)企事业单位预算划转补助收入</t>
  </si>
  <si>
    <t xml:space="preserve">   7)基层公检法司转移支付收入</t>
  </si>
  <si>
    <t xml:space="preserve">   8)义务教育等转移支付收入</t>
  </si>
  <si>
    <t xml:space="preserve">   9)基本养老保险和低保等转移支付收入</t>
  </si>
  <si>
    <t xml:space="preserve">   10)新型农村合作医疗等转移支付收入</t>
  </si>
  <si>
    <t xml:space="preserve">   11)农村综合改革转移支付收入</t>
  </si>
  <si>
    <t xml:space="preserve">   14)其他一般性转移支付收入</t>
  </si>
  <si>
    <t>四、转贷财政部代理发行地方政府债券收入</t>
  </si>
  <si>
    <t>五、国债转贷收入</t>
  </si>
  <si>
    <t>六、国债转贷资金上年结余</t>
  </si>
  <si>
    <t>七、国债转贷转补助</t>
  </si>
  <si>
    <t>八、上年结余</t>
  </si>
  <si>
    <t>九、调入预算稳定调节基金</t>
  </si>
  <si>
    <t xml:space="preserve">十、调入资金   </t>
  </si>
  <si>
    <t>年终滚存结余</t>
  </si>
  <si>
    <t xml:space="preserve">   1.政府性基金调入</t>
  </si>
  <si>
    <t>减：结转下年支出</t>
  </si>
  <si>
    <t xml:space="preserve">   2.国有资本经营预算调入</t>
  </si>
  <si>
    <t>净结余</t>
  </si>
  <si>
    <t xml:space="preserve">   3.预算外调入</t>
  </si>
  <si>
    <t>收　　入　　总　　计</t>
  </si>
  <si>
    <t>支　　出　　总　　计</t>
  </si>
  <si>
    <t>2017年县级一般公共预算收支平衡表</t>
    <phoneticPr fontId="2" type="noConversion"/>
  </si>
  <si>
    <t>表五</t>
    <phoneticPr fontId="2" type="noConversion"/>
  </si>
  <si>
    <t>　 12)产油大县奖励资金</t>
    <phoneticPr fontId="2" type="noConversion"/>
  </si>
  <si>
    <t xml:space="preserve">   13)重点生态功能区转移支付收入</t>
    <phoneticPr fontId="2" type="noConversion"/>
  </si>
  <si>
    <t xml:space="preserve">   14)固定数额补助收入</t>
    <phoneticPr fontId="2" type="noConversion"/>
  </si>
  <si>
    <t>　 15)贫困地区转移支付收入</t>
    <phoneticPr fontId="2" type="noConversion"/>
  </si>
  <si>
    <t>三、财政部代理发行地方政府债券收入</t>
    <phoneticPr fontId="2" type="noConversion"/>
  </si>
  <si>
    <t>3、专项转移支付</t>
    <phoneticPr fontId="37" type="noConversion"/>
  </si>
  <si>
    <t xml:space="preserve">  5.其他上解支出</t>
    <phoneticPr fontId="37" type="noConversion"/>
  </si>
  <si>
    <t>2017年年初预算基金收支平衡表</t>
    <phoneticPr fontId="37" type="noConversion"/>
  </si>
  <si>
    <t>编制单位：平江县财政局预算股</t>
    <phoneticPr fontId="37" type="noConversion"/>
  </si>
  <si>
    <r>
      <t xml:space="preserve">                                                </t>
    </r>
    <r>
      <rPr>
        <sz val="12"/>
        <rFont val="华文新魏"/>
        <charset val="134"/>
      </rPr>
      <t>金额单位：万元</t>
    </r>
    <phoneticPr fontId="37" type="noConversion"/>
  </si>
  <si>
    <t>预    算    科    目</t>
  </si>
  <si>
    <r>
      <t>决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算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数</t>
    </r>
    <phoneticPr fontId="37" type="noConversion"/>
  </si>
  <si>
    <t>本年收入</t>
  </si>
  <si>
    <t>本年支出</t>
    <phoneticPr fontId="37" type="noConversion"/>
  </si>
  <si>
    <t>上级补助收入</t>
    <phoneticPr fontId="37" type="noConversion"/>
  </si>
  <si>
    <t>上解支出</t>
    <phoneticPr fontId="37" type="noConversion"/>
  </si>
  <si>
    <t xml:space="preserve">    税收返还补助</t>
  </si>
  <si>
    <r>
      <t xml:space="preserve">      </t>
    </r>
    <r>
      <rPr>
        <sz val="11"/>
        <color theme="1"/>
        <rFont val="宋体"/>
        <family val="2"/>
        <charset val="134"/>
        <scheme val="minor"/>
      </rPr>
      <t>体制上解</t>
    </r>
    <phoneticPr fontId="37" type="noConversion"/>
  </si>
  <si>
    <r>
      <t xml:space="preserve">    所得税收入返还</t>
    </r>
    <r>
      <rPr>
        <sz val="11"/>
        <color theme="1"/>
        <rFont val="宋体"/>
        <family val="2"/>
        <charset val="134"/>
        <scheme val="minor"/>
      </rPr>
      <t>(1334)</t>
    </r>
    <phoneticPr fontId="37" type="noConversion"/>
  </si>
  <si>
    <t xml:space="preserve">   专项上解</t>
  </si>
  <si>
    <t>　　增、营两税基数返还</t>
    <phoneticPr fontId="37" type="noConversion"/>
  </si>
  <si>
    <t xml:space="preserve">      农业税（老）价差上解</t>
    <phoneticPr fontId="37" type="noConversion"/>
  </si>
  <si>
    <t xml:space="preserve">    原体制补助</t>
  </si>
  <si>
    <t xml:space="preserve">      中央借款上解</t>
  </si>
  <si>
    <r>
      <t xml:space="preserve">        </t>
    </r>
    <r>
      <rPr>
        <sz val="12"/>
        <rFont val="宋体"/>
        <charset val="134"/>
      </rPr>
      <t>增加工资中央补助</t>
    </r>
    <phoneticPr fontId="37" type="noConversion"/>
  </si>
  <si>
    <t xml:space="preserve">      向中央作贡献上解</t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</si>
  <si>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各项结算补助收入</t>
    </r>
    <phoneticPr fontId="37" type="noConversion"/>
  </si>
  <si>
    <t xml:space="preserve">      税务事业费上解</t>
  </si>
  <si>
    <r>
      <t xml:space="preserve">    　　下放支出</t>
    </r>
    <r>
      <rPr>
        <sz val="11"/>
        <color theme="1"/>
        <rFont val="宋体"/>
        <family val="2"/>
        <charset val="134"/>
        <scheme val="minor"/>
      </rPr>
      <t>(689+5)</t>
    </r>
    <phoneticPr fontId="37" type="noConversion"/>
  </si>
  <si>
    <t xml:space="preserve">      粮食风险基金上解</t>
  </si>
  <si>
    <t xml:space="preserve">    　　政策性价格补贴改列支出</t>
    <phoneticPr fontId="37" type="noConversion"/>
  </si>
  <si>
    <r>
      <t xml:space="preserve">            </t>
    </r>
    <r>
      <rPr>
        <sz val="12"/>
        <rFont val="宋体"/>
        <charset val="134"/>
      </rPr>
      <t>其他上解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</si>
  <si>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　　原工商业者生活困难补助</t>
    </r>
    <phoneticPr fontId="37" type="noConversion"/>
  </si>
  <si>
    <t xml:space="preserve">        其中：统计事业费上划</t>
  </si>
  <si>
    <t xml:space="preserve">    　　退耕还林减收补助</t>
    <phoneticPr fontId="37" type="noConversion"/>
  </si>
  <si>
    <t xml:space="preserve">              工商事业费上划</t>
  </si>
  <si>
    <t xml:space="preserve">    　　固定资产投资调节税返还</t>
    <phoneticPr fontId="37" type="noConversion"/>
  </si>
  <si>
    <t xml:space="preserve">              技监事业费上划</t>
  </si>
  <si>
    <r>
      <t xml:space="preserve">        </t>
    </r>
    <r>
      <rPr>
        <sz val="12"/>
        <rFont val="宋体"/>
        <charset val="134"/>
      </rPr>
      <t>农村税费改革转移支付补助收入</t>
    </r>
    <phoneticPr fontId="37" type="noConversion"/>
  </si>
  <si>
    <t xml:space="preserve">              药监事业上划</t>
  </si>
  <si>
    <r>
      <t xml:space="preserve">               </t>
    </r>
    <r>
      <rPr>
        <sz val="11"/>
        <color theme="1"/>
        <rFont val="宋体"/>
        <family val="2"/>
        <charset val="134"/>
        <scheme val="minor"/>
      </rPr>
      <t>农村税费改革转移支付补助</t>
    </r>
    <phoneticPr fontId="37" type="noConversion"/>
  </si>
  <si>
    <r>
      <t xml:space="preserve">                            </t>
    </r>
    <r>
      <rPr>
        <sz val="11"/>
        <color theme="1"/>
        <rFont val="宋体"/>
        <family val="2"/>
        <charset val="134"/>
        <scheme val="minor"/>
      </rPr>
      <t>预备役</t>
    </r>
    <r>
      <rPr>
        <sz val="12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>团训练经费</t>
    </r>
    <phoneticPr fontId="37" type="noConversion"/>
  </si>
  <si>
    <r>
      <t xml:space="preserve">               </t>
    </r>
    <r>
      <rPr>
        <sz val="11"/>
        <color theme="1"/>
        <rFont val="宋体"/>
        <family val="2"/>
        <charset val="134"/>
        <scheme val="minor"/>
      </rPr>
      <t>农业税免征及取消农业特产税转移支付</t>
    </r>
    <phoneticPr fontId="37" type="noConversion"/>
  </si>
  <si>
    <r>
      <t xml:space="preserve">           “</t>
    </r>
    <r>
      <rPr>
        <sz val="11"/>
        <color theme="1"/>
        <rFont val="宋体"/>
        <family val="2"/>
        <charset val="134"/>
        <scheme val="minor"/>
      </rPr>
      <t>两会”转借款扣款</t>
    </r>
    <phoneticPr fontId="37" type="noConversion"/>
  </si>
  <si>
    <r>
      <t xml:space="preserve">               </t>
    </r>
    <r>
      <rPr>
        <sz val="11"/>
        <color theme="1"/>
        <rFont val="宋体"/>
        <family val="2"/>
        <charset val="134"/>
        <scheme val="minor"/>
      </rPr>
      <t>深化国有农场税费改革转移支付</t>
    </r>
    <phoneticPr fontId="37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</si>
  <si>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农业四税征收经费上解</t>
    </r>
    <phoneticPr fontId="37" type="noConversion"/>
  </si>
  <si>
    <r>
      <t xml:space="preserve">               </t>
    </r>
    <r>
      <rPr>
        <sz val="11"/>
        <color theme="1"/>
        <rFont val="宋体"/>
        <family val="2"/>
        <charset val="134"/>
        <scheme val="minor"/>
      </rPr>
      <t>减轻湖区农民负担综合改革</t>
    </r>
    <phoneticPr fontId="37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</si>
  <si>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国债还本付息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</si>
  <si>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县级基本财力保障机制奖补资金收入</t>
    </r>
    <phoneticPr fontId="37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</si>
  <si>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散装水泥基金收入上解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</si>
  <si>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企事业单位划转补助收入</t>
    </r>
    <phoneticPr fontId="37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</si>
  <si>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农土资金上解</t>
    </r>
    <phoneticPr fontId="37" type="noConversion"/>
  </si>
  <si>
    <r>
      <t xml:space="preserve">               </t>
    </r>
    <r>
      <rPr>
        <sz val="11"/>
        <color theme="1"/>
        <rFont val="宋体"/>
        <family val="2"/>
        <charset val="134"/>
        <scheme val="minor"/>
      </rPr>
      <t>企事业单位预算划转补助</t>
    </r>
    <phoneticPr fontId="37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</si>
  <si>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对口支援新疆（</t>
    </r>
    <r>
      <rPr>
        <sz val="12"/>
        <rFont val="Times New Roman"/>
        <family val="1"/>
      </rPr>
      <t>0.3%</t>
    </r>
    <r>
      <rPr>
        <sz val="11"/>
        <color theme="1"/>
        <rFont val="宋体"/>
        <family val="2"/>
        <charset val="134"/>
        <scheme val="minor"/>
      </rPr>
      <t>）、西藏（</t>
    </r>
    <r>
      <rPr>
        <sz val="12"/>
        <rFont val="Times New Roman"/>
        <family val="1"/>
      </rPr>
      <t>0.1%</t>
    </r>
    <r>
      <rPr>
        <sz val="11"/>
        <color theme="1"/>
        <rFont val="宋体"/>
        <family val="2"/>
        <charset val="134"/>
        <scheme val="minor"/>
      </rPr>
      <t>）</t>
    </r>
    <phoneticPr fontId="37" type="noConversion"/>
  </si>
  <si>
    <r>
      <t xml:space="preserve">               </t>
    </r>
    <r>
      <rPr>
        <sz val="12"/>
        <rFont val="宋体"/>
        <charset val="134"/>
      </rPr>
      <t>贫困县基建用地减免</t>
    </r>
    <r>
      <rPr>
        <sz val="12"/>
        <rFont val="Times New Roman"/>
        <family val="1"/>
      </rPr>
      <t>(</t>
    </r>
    <r>
      <rPr>
        <sz val="11"/>
        <color theme="1"/>
        <rFont val="宋体"/>
        <family val="2"/>
        <charset val="134"/>
        <scheme val="minor"/>
      </rPr>
      <t>农业税减免）</t>
    </r>
    <phoneticPr fontId="37" type="noConversion"/>
  </si>
  <si>
    <t>　　　原“三小税”体制定额上划</t>
    <phoneticPr fontId="37" type="noConversion"/>
  </si>
  <si>
    <r>
      <t xml:space="preserve">        </t>
    </r>
    <r>
      <rPr>
        <sz val="12"/>
        <rFont val="宋体"/>
        <charset val="134"/>
      </rPr>
      <t>企业上收下划</t>
    </r>
    <phoneticPr fontId="37" type="noConversion"/>
  </si>
  <si>
    <t>　　　地方教育附加上解</t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</si>
  <si>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一般性转移支付补助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</si>
  <si>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县可支配一般性转移支付补助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</si>
  <si>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公安经费保障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</si>
  <si>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提高义务教育教师待遇转移</t>
    </r>
    <phoneticPr fontId="37" type="noConversion"/>
  </si>
  <si>
    <t>　　　　林业保护建设费</t>
    <phoneticPr fontId="37" type="noConversion"/>
  </si>
  <si>
    <t>　　　　乡镇畜牧站经费</t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</si>
  <si>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农村义务教育公用经费</t>
    </r>
    <r>
      <rPr>
        <sz val="12"/>
        <rFont val="Times New Roman"/>
        <family val="1"/>
      </rPr>
      <t>(</t>
    </r>
    <r>
      <rPr>
        <sz val="11"/>
        <color theme="1"/>
        <rFont val="宋体"/>
        <family val="2"/>
        <charset val="134"/>
        <scheme val="minor"/>
      </rPr>
      <t>省级</t>
    </r>
    <r>
      <rPr>
        <sz val="12"/>
        <rFont val="Times New Roman"/>
        <family val="1"/>
      </rPr>
      <t>)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</si>
  <si>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破产企业退休退养人员医保省补县</t>
    </r>
    <phoneticPr fontId="37" type="noConversion"/>
  </si>
  <si>
    <r>
      <t xml:space="preserve">                60</t>
    </r>
    <r>
      <rPr>
        <sz val="11"/>
        <color theme="1"/>
        <rFont val="宋体"/>
        <family val="2"/>
        <charset val="134"/>
        <scheme val="minor"/>
      </rPr>
      <t>年代精减退职生活救济</t>
    </r>
    <phoneticPr fontId="37" type="noConversion"/>
  </si>
  <si>
    <r>
      <t xml:space="preserve">        2010</t>
    </r>
    <r>
      <rPr>
        <sz val="11"/>
        <color theme="1"/>
        <rFont val="宋体"/>
        <family val="2"/>
        <charset val="134"/>
        <scheme val="minor"/>
      </rPr>
      <t>年特岗教师中央补助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</si>
  <si>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上级专款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</si>
  <si>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中央、省级专项补助</t>
    </r>
    <phoneticPr fontId="37" type="noConversion"/>
  </si>
  <si>
    <r>
      <t xml:space="preserve">                </t>
    </r>
    <r>
      <rPr>
        <sz val="11"/>
        <color theme="1"/>
        <rFont val="宋体"/>
        <family val="2"/>
        <charset val="134"/>
        <scheme val="minor"/>
      </rPr>
      <t>市级专款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</si>
  <si>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工商部门停征两费转移支付收入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</si>
  <si>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烟草企业所得税分享</t>
    </r>
    <r>
      <rPr>
        <sz val="12"/>
        <rFont val="Times New Roman"/>
        <family val="1"/>
      </rPr>
      <t>(28%</t>
    </r>
    <r>
      <rPr>
        <sz val="11"/>
        <color theme="1"/>
        <rFont val="宋体"/>
        <family val="2"/>
        <charset val="134"/>
        <scheme val="minor"/>
      </rPr>
      <t>部分</t>
    </r>
    <r>
      <rPr>
        <sz val="12"/>
        <rFont val="Times New Roman"/>
        <family val="1"/>
      </rPr>
      <t>)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</si>
  <si>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一般公共服务转移支付收入（军转补助）</t>
    </r>
    <phoneticPr fontId="37" type="noConversion"/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</si>
  <si>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调出资金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</si>
  <si>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成品油税费改革转移支付补助</t>
    </r>
    <phoneticPr fontId="37" type="noConversion"/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</si>
  <si>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市级专项补助</t>
    </r>
    <phoneticPr fontId="37" type="noConversion"/>
  </si>
  <si>
    <t xml:space="preserve">   年终滚存结余</t>
  </si>
  <si>
    <r>
      <t xml:space="preserve">        </t>
    </r>
    <r>
      <rPr>
        <sz val="11"/>
        <color theme="1"/>
        <rFont val="宋体"/>
        <family val="2"/>
        <charset val="134"/>
        <scheme val="minor"/>
      </rPr>
      <t>文化事业费分成</t>
    </r>
    <r>
      <rPr>
        <sz val="12"/>
        <rFont val="Times New Roman"/>
        <family val="1"/>
      </rPr>
      <t>(70%</t>
    </r>
    <r>
      <rPr>
        <sz val="11"/>
        <color theme="1"/>
        <rFont val="宋体"/>
        <family val="2"/>
        <charset val="134"/>
        <scheme val="minor"/>
      </rPr>
      <t>部份</t>
    </r>
    <r>
      <rPr>
        <sz val="12"/>
        <rFont val="Times New Roman"/>
        <family val="1"/>
      </rPr>
      <t>)</t>
    </r>
    <phoneticPr fontId="37" type="noConversion"/>
  </si>
  <si>
    <t xml:space="preserve">        </t>
    <phoneticPr fontId="37" type="noConversion"/>
  </si>
  <si>
    <t xml:space="preserve">   减:结转下年的支出</t>
  </si>
  <si>
    <r>
      <t xml:space="preserve">      </t>
    </r>
    <r>
      <rPr>
        <sz val="11"/>
        <color theme="1"/>
        <rFont val="宋体"/>
        <family val="2"/>
        <charset val="134"/>
        <scheme val="minor"/>
      </rPr>
      <t>地方债务收入</t>
    </r>
    <phoneticPr fontId="37" type="noConversion"/>
  </si>
  <si>
    <t xml:space="preserve">   上年结余收入</t>
  </si>
  <si>
    <t xml:space="preserve">   净结余</t>
  </si>
  <si>
    <r>
      <t xml:space="preserve">       </t>
    </r>
    <r>
      <rPr>
        <sz val="11"/>
        <color theme="1"/>
        <rFont val="宋体"/>
        <family val="2"/>
        <charset val="134"/>
        <scheme val="minor"/>
      </rPr>
      <t>调入资金</t>
    </r>
    <phoneticPr fontId="37" type="noConversion"/>
  </si>
  <si>
    <t>总         计</t>
  </si>
  <si>
    <t>总        计</t>
  </si>
  <si>
    <t>表七</t>
    <phoneticPr fontId="2" type="noConversion"/>
  </si>
  <si>
    <t>同口径增长11%</t>
    <phoneticPr fontId="2" type="noConversion"/>
  </si>
  <si>
    <r>
      <t xml:space="preserve">    ⑸残疾人就业保障金收入</t>
    </r>
    <r>
      <rPr>
        <sz val="11"/>
        <rFont val="宋体"/>
        <family val="3"/>
        <charset val="134"/>
      </rPr>
      <t>（地税征收）</t>
    </r>
    <phoneticPr fontId="3" type="noConversion"/>
  </si>
  <si>
    <r>
      <t>　2、行政性收费收入</t>
    </r>
    <r>
      <rPr>
        <sz val="13"/>
        <rFont val="Times New Roman"/>
        <family val="1"/>
      </rPr>
      <t/>
    </r>
    <phoneticPr fontId="3" type="noConversion"/>
  </si>
  <si>
    <r>
      <t>201</t>
    </r>
    <r>
      <rPr>
        <sz val="11"/>
        <color theme="1"/>
        <rFont val="宋体"/>
        <family val="2"/>
        <charset val="134"/>
        <scheme val="minor"/>
      </rPr>
      <t>6</t>
    </r>
    <r>
      <rPr>
        <sz val="12"/>
        <rFont val="宋体"/>
        <family val="3"/>
        <charset val="134"/>
      </rPr>
      <t>年实  际完成数</t>
    </r>
    <phoneticPr fontId="3" type="noConversion"/>
  </si>
  <si>
    <t>表八</t>
    <phoneticPr fontId="2" type="noConversion"/>
  </si>
  <si>
    <t xml:space="preserve">    (1)墙体材料专项基金收入</t>
    <phoneticPr fontId="3" type="noConversion"/>
  </si>
  <si>
    <t xml:space="preserve">    (2)国有土地收益基金收入</t>
    <phoneticPr fontId="3" type="noConversion"/>
  </si>
  <si>
    <t xml:space="preserve">    (3)农业土地开发资金收入</t>
    <phoneticPr fontId="3" type="noConversion"/>
  </si>
  <si>
    <t xml:space="preserve">    (4)国有土地使用权出让金收入</t>
    <phoneticPr fontId="3" type="noConversion"/>
  </si>
  <si>
    <t xml:space="preserve">       土地出让价款收入</t>
    <phoneticPr fontId="3" type="noConversion"/>
  </si>
  <si>
    <t>　　(5)城市基础设施配套费收入</t>
    <phoneticPr fontId="3" type="noConversion"/>
  </si>
  <si>
    <t>　　(6)污水处理费收入</t>
    <phoneticPr fontId="3" type="noConversion"/>
  </si>
  <si>
    <t>　　(7)其他政府性基金收入</t>
    <phoneticPr fontId="3" type="noConversion"/>
  </si>
  <si>
    <t xml:space="preserve">     (2)土地开发支出</t>
    <phoneticPr fontId="2" type="noConversion"/>
  </si>
  <si>
    <t xml:space="preserve">     (3) 城市建设支出</t>
    <phoneticPr fontId="2" type="noConversion"/>
  </si>
  <si>
    <t xml:space="preserve">     (4) 农村基础设施建设支出</t>
    <phoneticPr fontId="2" type="noConversion"/>
  </si>
  <si>
    <t xml:space="preserve">     (5) 补助被征地农民支出</t>
    <phoneticPr fontId="2" type="noConversion"/>
  </si>
  <si>
    <t xml:space="preserve">     (6)土地出让业务支出</t>
    <phoneticPr fontId="2" type="noConversion"/>
  </si>
  <si>
    <t xml:space="preserve">     (7)支付破产或改制企业职工安置费</t>
    <phoneticPr fontId="2" type="noConversion"/>
  </si>
  <si>
    <t xml:space="preserve">     (8)棚户区改造支出</t>
    <phoneticPr fontId="2" type="noConversion"/>
  </si>
  <si>
    <t xml:space="preserve">     (9)公共租赁住房支出</t>
    <phoneticPr fontId="2" type="noConversion"/>
  </si>
  <si>
    <t xml:space="preserve">     (10)其他土地使用权出让金支出</t>
    <phoneticPr fontId="2" type="noConversion"/>
  </si>
  <si>
    <r>
      <t xml:space="preserve">     (1)</t>
    </r>
    <r>
      <rPr>
        <sz val="11"/>
        <rFont val="宋体"/>
        <family val="3"/>
        <charset val="134"/>
      </rPr>
      <t>征地和拆迁补偿支出</t>
    </r>
    <phoneticPr fontId="2" type="noConversion"/>
  </si>
  <si>
    <t xml:space="preserve">        (1)征地和拆迁补偿支出</t>
  </si>
  <si>
    <t xml:space="preserve">    (1)城市公共设施</t>
  </si>
  <si>
    <t xml:space="preserve">    (1)污水处理设施建设和运营</t>
  </si>
  <si>
    <t xml:space="preserve">        (2)土地开发支出</t>
  </si>
  <si>
    <t xml:space="preserve">    (2)代征手续费</t>
  </si>
  <si>
    <t xml:space="preserve">        (3)其他国有土地收益基金支出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</si>
</sst>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 "/>
    <numFmt numFmtId="177" formatCode="0.0_ "/>
    <numFmt numFmtId="178" formatCode="#,##0_ "/>
    <numFmt numFmtId="179" formatCode="#,##0.00_ "/>
    <numFmt numFmtId="180" formatCode="0_);[Red]\(0\)"/>
    <numFmt numFmtId="181" formatCode="#,##0_);[Red]\(#,##0\)"/>
  </numFmts>
  <fonts count="4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楷体_GB2312"/>
      <family val="3"/>
      <charset val="134"/>
    </font>
    <font>
      <sz val="12"/>
      <name val="仿宋_GB2312"/>
      <family val="3"/>
      <charset val="134"/>
    </font>
    <font>
      <sz val="13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3"/>
      <name val="Times New Roman"/>
      <family val="1"/>
    </font>
    <font>
      <b/>
      <sz val="13"/>
      <name val="宋体"/>
      <family val="3"/>
      <charset val="134"/>
    </font>
    <font>
      <sz val="13"/>
      <name val="楷体_GB2312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sz val="11"/>
      <color indexed="16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b/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4"/>
      <name val="黑体"/>
      <family val="3"/>
      <charset val="134"/>
    </font>
    <font>
      <sz val="12"/>
      <name val="华文新魏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9" fontId="1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41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</cellStyleXfs>
  <cellXfs count="236">
    <xf numFmtId="0" fontId="0" fillId="0" borderId="0" xfId="0">
      <alignment vertical="center"/>
    </xf>
    <xf numFmtId="0" fontId="1" fillId="0" borderId="0" xfId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" fillId="0" borderId="0" xfId="1" applyNumberForma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/>
    </xf>
    <xf numFmtId="1" fontId="8" fillId="0" borderId="1" xfId="1" applyNumberFormat="1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178" fontId="1" fillId="0" borderId="1" xfId="1" applyNumberFormat="1" applyFont="1" applyFill="1" applyBorder="1" applyAlignment="1">
      <alignment vertical="center"/>
    </xf>
    <xf numFmtId="178" fontId="1" fillId="0" borderId="0" xfId="1" applyNumberFormat="1" applyFill="1" applyAlignment="1">
      <alignment vertical="center"/>
    </xf>
    <xf numFmtId="1" fontId="6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horizontal="right" vertical="center" shrinkToFi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1" fontId="6" fillId="0" borderId="1" xfId="1" applyNumberFormat="1" applyFont="1" applyFill="1" applyBorder="1" applyAlignment="1">
      <alignment horizontal="left" vertical="center"/>
    </xf>
    <xf numFmtId="1" fontId="8" fillId="0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left" vertical="center"/>
    </xf>
    <xf numFmtId="1" fontId="10" fillId="0" borderId="1" xfId="1" applyNumberFormat="1" applyFont="1" applyFill="1" applyBorder="1" applyAlignment="1">
      <alignment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vertical="center"/>
    </xf>
    <xf numFmtId="0" fontId="1" fillId="0" borderId="0" xfId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" fillId="0" borderId="0" xfId="1" applyNumberFormat="1" applyFill="1" applyAlignment="1">
      <alignment vertical="center"/>
    </xf>
    <xf numFmtId="179" fontId="1" fillId="0" borderId="0" xfId="1" applyNumberFormat="1" applyFill="1" applyAlignment="1">
      <alignment vertical="center"/>
    </xf>
    <xf numFmtId="0" fontId="5" fillId="0" borderId="0" xfId="1" applyFont="1" applyFill="1" applyAlignment="1">
      <alignment vertical="center"/>
    </xf>
    <xf numFmtId="0" fontId="1" fillId="0" borderId="0" xfId="2"/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2" applyBorder="1"/>
    <xf numFmtId="0" fontId="14" fillId="0" borderId="1" xfId="0" applyFont="1" applyFill="1" applyBorder="1" applyAlignment="1">
      <alignment vertical="center"/>
    </xf>
    <xf numFmtId="0" fontId="1" fillId="0" borderId="0" xfId="2" applyFill="1"/>
    <xf numFmtId="0" fontId="0" fillId="0" borderId="0" xfId="0" applyAlignment="1"/>
    <xf numFmtId="0" fontId="1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 applyProtection="1">
      <alignment horizontal="left" vertical="center"/>
      <protection locked="0"/>
    </xf>
    <xf numFmtId="177" fontId="12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0" applyNumberFormat="1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41" fontId="0" fillId="3" borderId="1" xfId="11" applyFont="1" applyFill="1" applyBorder="1" applyAlignment="1">
      <alignment horizontal="left" vertical="center" wrapText="1"/>
    </xf>
    <xf numFmtId="4" fontId="22" fillId="0" borderId="1" xfId="11" applyNumberFormat="1" applyFont="1" applyFill="1" applyBorder="1" applyAlignment="1" applyProtection="1">
      <alignment horizontal="right" vertical="center" wrapText="1"/>
    </xf>
    <xf numFmtId="41" fontId="20" fillId="3" borderId="1" xfId="1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41" fontId="20" fillId="3" borderId="1" xfId="11" applyFill="1" applyBorder="1" applyAlignment="1">
      <alignment vertical="center" wrapText="1"/>
    </xf>
    <xf numFmtId="4" fontId="0" fillId="0" borderId="1" xfId="11" applyNumberFormat="1" applyFont="1" applyFill="1" applyBorder="1" applyAlignment="1" applyProtection="1">
      <alignment horizontal="right" vertical="center" wrapText="1"/>
    </xf>
    <xf numFmtId="4" fontId="22" fillId="0" borderId="1" xfId="11" applyNumberFormat="1" applyFont="1" applyFill="1" applyBorder="1" applyAlignment="1" applyProtection="1">
      <alignment vertical="center" wrapText="1"/>
    </xf>
    <xf numFmtId="4" fontId="22" fillId="0" borderId="1" xfId="1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4" fillId="0" borderId="1" xfId="0" applyFont="1" applyBorder="1">
      <alignment vertical="center"/>
    </xf>
    <xf numFmtId="4" fontId="24" fillId="0" borderId="1" xfId="0" applyNumberFormat="1" applyFont="1" applyBorder="1">
      <alignment vertical="center"/>
    </xf>
    <xf numFmtId="0" fontId="24" fillId="0" borderId="0" xfId="0" applyFont="1">
      <alignment vertical="center"/>
    </xf>
    <xf numFmtId="41" fontId="24" fillId="3" borderId="1" xfId="11" applyFont="1" applyFill="1" applyBorder="1" applyAlignment="1">
      <alignment horizontal="left" vertical="center" wrapText="1"/>
    </xf>
    <xf numFmtId="41" fontId="24" fillId="3" borderId="1" xfId="1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1" fillId="0" borderId="0" xfId="12" applyAlignment="1">
      <alignment vertical="center"/>
    </xf>
    <xf numFmtId="0" fontId="1" fillId="0" borderId="0" xfId="12" applyFont="1" applyBorder="1" applyAlignment="1">
      <alignment vertical="center"/>
    </xf>
    <xf numFmtId="177" fontId="1" fillId="0" borderId="0" xfId="12" applyNumberFormat="1" applyFont="1" applyBorder="1" applyAlignment="1">
      <alignment vertical="center"/>
    </xf>
    <xf numFmtId="177" fontId="1" fillId="0" borderId="0" xfId="12" applyNumberFormat="1" applyFont="1" applyBorder="1" applyAlignment="1">
      <alignment horizontal="center" vertical="center"/>
    </xf>
    <xf numFmtId="0" fontId="1" fillId="0" borderId="12" xfId="12" applyFont="1" applyBorder="1" applyAlignment="1">
      <alignment horizontal="left" vertical="center"/>
    </xf>
    <xf numFmtId="1" fontId="8" fillId="0" borderId="1" xfId="12" applyNumberFormat="1" applyFont="1" applyBorder="1" applyAlignment="1">
      <alignment vertical="center"/>
    </xf>
    <xf numFmtId="178" fontId="1" fillId="0" borderId="1" xfId="12" applyNumberFormat="1" applyFont="1" applyBorder="1" applyAlignment="1">
      <alignment horizontal="right" vertical="center"/>
    </xf>
    <xf numFmtId="0" fontId="12" fillId="0" borderId="10" xfId="12" applyFont="1" applyBorder="1" applyAlignment="1">
      <alignment vertical="center" wrapText="1"/>
    </xf>
    <xf numFmtId="1" fontId="6" fillId="0" borderId="1" xfId="12" applyNumberFormat="1" applyFont="1" applyBorder="1" applyAlignment="1">
      <alignment vertical="center"/>
    </xf>
    <xf numFmtId="0" fontId="1" fillId="0" borderId="13" xfId="12" applyFont="1" applyBorder="1" applyAlignment="1">
      <alignment horizontal="left" vertical="center"/>
    </xf>
    <xf numFmtId="1" fontId="6" fillId="0" borderId="14" xfId="12" applyNumberFormat="1" applyFont="1" applyBorder="1" applyAlignment="1">
      <alignment horizontal="left" vertical="center"/>
    </xf>
    <xf numFmtId="178" fontId="1" fillId="0" borderId="14" xfId="12" applyNumberFormat="1" applyFont="1" applyBorder="1" applyAlignment="1">
      <alignment vertical="center"/>
    </xf>
    <xf numFmtId="178" fontId="1" fillId="0" borderId="14" xfId="12" applyNumberFormat="1" applyFont="1" applyBorder="1" applyAlignment="1">
      <alignment horizontal="right" vertical="center"/>
    </xf>
    <xf numFmtId="179" fontId="12" fillId="0" borderId="15" xfId="12" applyNumberFormat="1" applyFont="1" applyBorder="1" applyAlignment="1">
      <alignment vertical="center" wrapText="1"/>
    </xf>
    <xf numFmtId="0" fontId="1" fillId="0" borderId="0" xfId="12" applyAlignment="1">
      <alignment horizontal="left" vertical="center"/>
    </xf>
    <xf numFmtId="0" fontId="11" fillId="0" borderId="0" xfId="12" applyFont="1" applyAlignment="1">
      <alignment vertical="center"/>
    </xf>
    <xf numFmtId="178" fontId="1" fillId="0" borderId="0" xfId="12" applyNumberFormat="1" applyBorder="1" applyAlignment="1">
      <alignment horizontal="right" vertical="center"/>
    </xf>
    <xf numFmtId="179" fontId="1" fillId="0" borderId="0" xfId="12" applyNumberFormat="1" applyAlignment="1">
      <alignment vertical="center"/>
    </xf>
    <xf numFmtId="177" fontId="1" fillId="0" borderId="0" xfId="12" applyNumberFormat="1" applyBorder="1" applyAlignment="1">
      <alignment horizontal="right" vertical="center"/>
    </xf>
    <xf numFmtId="178" fontId="1" fillId="0" borderId="0" xfId="12" applyNumberFormat="1" applyAlignment="1">
      <alignment vertical="center"/>
    </xf>
    <xf numFmtId="177" fontId="1" fillId="0" borderId="0" xfId="12" applyNumberFormat="1" applyAlignment="1">
      <alignment vertical="center"/>
    </xf>
    <xf numFmtId="9" fontId="1" fillId="0" borderId="0" xfId="12" applyNumberFormat="1" applyAlignment="1">
      <alignment vertical="center"/>
    </xf>
    <xf numFmtId="176" fontId="19" fillId="0" borderId="1" xfId="13" applyNumberFormat="1" applyFont="1" applyFill="1" applyBorder="1" applyAlignment="1">
      <alignment horizontal="center" vertical="center"/>
    </xf>
    <xf numFmtId="176" fontId="15" fillId="0" borderId="0" xfId="12" applyNumberFormat="1" applyFont="1" applyAlignment="1">
      <alignment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12" fillId="0" borderId="1" xfId="14" applyFont="1" applyFill="1" applyBorder="1" applyAlignment="1" applyProtection="1">
      <alignment horizontal="left" vertical="center" wrapText="1"/>
      <protection locked="0"/>
    </xf>
    <xf numFmtId="0" fontId="27" fillId="0" borderId="0" xfId="0" applyFont="1">
      <alignment vertical="center"/>
    </xf>
    <xf numFmtId="0" fontId="28" fillId="0" borderId="0" xfId="0" applyFont="1" applyFill="1" applyAlignment="1">
      <alignment vertical="center"/>
    </xf>
    <xf numFmtId="176" fontId="29" fillId="0" borderId="1" xfId="13" applyNumberFormat="1" applyFont="1" applyFill="1" applyBorder="1" applyAlignment="1">
      <alignment horizontal="center" vertical="center"/>
    </xf>
    <xf numFmtId="176" fontId="29" fillId="0" borderId="1" xfId="13" applyNumberFormat="1" applyFont="1" applyFill="1" applyBorder="1" applyAlignment="1" applyProtection="1">
      <alignment horizontal="center" vertical="center"/>
      <protection locked="0"/>
    </xf>
    <xf numFmtId="0" fontId="30" fillId="0" borderId="1" xfId="14" applyFont="1" applyFill="1" applyBorder="1" applyAlignment="1" applyProtection="1">
      <alignment horizontal="center" vertical="center" wrapText="1"/>
    </xf>
    <xf numFmtId="0" fontId="31" fillId="0" borderId="1" xfId="14" applyFont="1" applyFill="1" applyBorder="1" applyAlignment="1" applyProtection="1">
      <alignment horizontal="center" vertical="center" wrapText="1"/>
    </xf>
    <xf numFmtId="176" fontId="30" fillId="0" borderId="1" xfId="13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>
      <alignment vertical="center"/>
    </xf>
    <xf numFmtId="0" fontId="0" fillId="0" borderId="16" xfId="15" applyFont="1" applyBorder="1" applyAlignment="1" applyProtection="1">
      <alignment vertical="center"/>
      <protection locked="0"/>
    </xf>
    <xf numFmtId="0" fontId="0" fillId="0" borderId="0" xfId="15" applyFont="1" applyAlignment="1" applyProtection="1">
      <alignment horizontal="center"/>
      <protection locked="0"/>
    </xf>
    <xf numFmtId="0" fontId="35" fillId="0" borderId="17" xfId="15" applyFont="1" applyFill="1" applyBorder="1" applyAlignment="1" applyProtection="1">
      <alignment horizontal="center" vertical="center" shrinkToFit="1"/>
      <protection locked="0"/>
    </xf>
    <xf numFmtId="0" fontId="35" fillId="0" borderId="17" xfId="15" applyNumberFormat="1" applyFont="1" applyFill="1" applyBorder="1" applyAlignment="1" applyProtection="1">
      <alignment horizontal="center" vertical="center" shrinkToFit="1"/>
      <protection locked="0"/>
    </xf>
    <xf numFmtId="0" fontId="36" fillId="0" borderId="4" xfId="15" applyFont="1" applyFill="1" applyBorder="1" applyAlignment="1" applyProtection="1">
      <alignment vertical="center" shrinkToFit="1"/>
      <protection locked="0"/>
    </xf>
    <xf numFmtId="0" fontId="36" fillId="0" borderId="4" xfId="15" applyNumberFormat="1" applyFont="1" applyFill="1" applyBorder="1" applyAlignment="1" applyProtection="1">
      <alignment horizontal="center" vertical="center"/>
      <protection locked="0"/>
    </xf>
    <xf numFmtId="0" fontId="36" fillId="0" borderId="4" xfId="15" applyFont="1" applyFill="1" applyBorder="1" applyAlignment="1">
      <alignment vertical="center" shrinkToFit="1"/>
    </xf>
    <xf numFmtId="0" fontId="36" fillId="0" borderId="1" xfId="15" applyFont="1" applyFill="1" applyBorder="1" applyAlignment="1" applyProtection="1">
      <alignment vertical="center" shrinkToFit="1"/>
      <protection locked="0"/>
    </xf>
    <xf numFmtId="0" fontId="36" fillId="0" borderId="1" xfId="15" applyNumberFormat="1" applyFont="1" applyFill="1" applyBorder="1" applyAlignment="1" applyProtection="1">
      <alignment horizontal="center" vertical="center"/>
      <protection locked="0"/>
    </xf>
    <xf numFmtId="0" fontId="36" fillId="0" borderId="1" xfId="15" applyFont="1" applyFill="1" applyBorder="1" applyAlignment="1">
      <alignment vertical="center" shrinkToFit="1"/>
    </xf>
    <xf numFmtId="0" fontId="35" fillId="0" borderId="1" xfId="15" applyFont="1" applyFill="1" applyBorder="1" applyAlignment="1">
      <alignment vertical="center" shrinkToFit="1"/>
    </xf>
    <xf numFmtId="0" fontId="35" fillId="0" borderId="1" xfId="15" applyNumberFormat="1" applyFont="1" applyFill="1" applyBorder="1" applyAlignment="1" applyProtection="1">
      <alignment horizontal="center" vertical="center"/>
      <protection locked="0"/>
    </xf>
    <xf numFmtId="0" fontId="35" fillId="0" borderId="1" xfId="15" applyFont="1" applyFill="1" applyBorder="1" applyAlignment="1" applyProtection="1">
      <alignment vertical="center" shrinkToFit="1"/>
      <protection locked="0"/>
    </xf>
    <xf numFmtId="0" fontId="36" fillId="0" borderId="1" xfId="15" applyFont="1" applyBorder="1" applyAlignment="1">
      <alignment vertical="center" wrapText="1"/>
    </xf>
    <xf numFmtId="0" fontId="35" fillId="0" borderId="1" xfId="1" applyNumberFormat="1" applyFont="1" applyBorder="1" applyAlignment="1">
      <alignment horizontal="center" vertical="center"/>
    </xf>
    <xf numFmtId="0" fontId="36" fillId="0" borderId="1" xfId="15" applyFont="1" applyFill="1" applyBorder="1" applyAlignment="1">
      <alignment vertical="center"/>
    </xf>
    <xf numFmtId="180" fontId="36" fillId="0" borderId="1" xfId="15" applyNumberFormat="1" applyFont="1" applyFill="1" applyBorder="1" applyAlignment="1">
      <alignment horizontal="center" vertical="center"/>
    </xf>
    <xf numFmtId="0" fontId="35" fillId="0" borderId="1" xfId="15" applyFont="1" applyFill="1" applyBorder="1" applyAlignment="1" applyProtection="1">
      <alignment vertical="center" wrapText="1" shrinkToFit="1"/>
      <protection locked="0"/>
    </xf>
    <xf numFmtId="181" fontId="35" fillId="0" borderId="1" xfId="15" applyNumberFormat="1" applyFont="1" applyFill="1" applyBorder="1" applyAlignment="1" applyProtection="1">
      <alignment horizontal="center" vertical="center"/>
      <protection locked="0"/>
    </xf>
    <xf numFmtId="0" fontId="35" fillId="0" borderId="1" xfId="15" applyFont="1" applyFill="1" applyBorder="1" applyProtection="1">
      <alignment vertical="center"/>
      <protection locked="0"/>
    </xf>
    <xf numFmtId="0" fontId="36" fillId="0" borderId="1" xfId="15" applyFont="1" applyFill="1" applyBorder="1" applyAlignment="1">
      <alignment horizontal="center" vertical="center" wrapText="1" shrinkToFit="1"/>
    </xf>
    <xf numFmtId="0" fontId="35" fillId="0" borderId="1" xfId="15" applyNumberFormat="1" applyFont="1" applyBorder="1" applyAlignment="1">
      <alignment horizontal="center" vertical="center"/>
    </xf>
    <xf numFmtId="0" fontId="35" fillId="0" borderId="1" xfId="15" applyFont="1" applyFill="1" applyBorder="1" applyAlignment="1">
      <alignment vertical="center" wrapText="1"/>
    </xf>
    <xf numFmtId="0" fontId="35" fillId="0" borderId="1" xfId="15" applyFont="1" applyBorder="1" applyAlignment="1" applyProtection="1">
      <alignment vertical="center"/>
      <protection locked="0"/>
    </xf>
    <xf numFmtId="0" fontId="35" fillId="0" borderId="1" xfId="15" applyNumberFormat="1" applyFont="1" applyBorder="1" applyAlignment="1" applyProtection="1">
      <alignment horizontal="center" vertical="center"/>
      <protection locked="0"/>
    </xf>
    <xf numFmtId="0" fontId="35" fillId="0" borderId="2" xfId="15" applyNumberFormat="1" applyFont="1" applyBorder="1" applyAlignment="1" applyProtection="1">
      <alignment horizontal="center" vertical="center"/>
      <protection locked="0"/>
    </xf>
    <xf numFmtId="0" fontId="36" fillId="0" borderId="1" xfId="15" applyNumberFormat="1" applyFont="1" applyBorder="1" applyAlignment="1">
      <alignment horizontal="center" vertical="center"/>
    </xf>
    <xf numFmtId="0" fontId="35" fillId="0" borderId="18" xfId="15" applyFont="1" applyFill="1" applyBorder="1" applyAlignment="1">
      <alignment vertical="center" wrapText="1" shrinkToFit="1"/>
    </xf>
    <xf numFmtId="0" fontId="35" fillId="0" borderId="1" xfId="15" applyFont="1" applyBorder="1" applyAlignment="1" applyProtection="1">
      <alignment horizontal="center" vertical="center"/>
      <protection locked="0"/>
    </xf>
    <xf numFmtId="0" fontId="35" fillId="0" borderId="1" xfId="15" applyFont="1" applyBorder="1" applyAlignment="1">
      <alignment vertical="center" wrapText="1"/>
    </xf>
    <xf numFmtId="0" fontId="35" fillId="0" borderId="1" xfId="15" applyFont="1" applyFill="1" applyBorder="1" applyAlignment="1">
      <alignment vertical="center" wrapText="1" shrinkToFit="1"/>
    </xf>
    <xf numFmtId="0" fontId="35" fillId="0" borderId="4" xfId="15" applyNumberFormat="1" applyFont="1" applyBorder="1" applyAlignment="1" applyProtection="1">
      <alignment horizontal="center" vertical="center"/>
      <protection locked="0"/>
    </xf>
    <xf numFmtId="0" fontId="35" fillId="0" borderId="14" xfId="15" applyFont="1" applyBorder="1" applyAlignment="1">
      <alignment vertical="center" wrapText="1"/>
    </xf>
    <xf numFmtId="0" fontId="35" fillId="0" borderId="14" xfId="15" applyNumberFormat="1" applyFont="1" applyBorder="1" applyAlignment="1">
      <alignment horizontal="center" vertical="center"/>
    </xf>
    <xf numFmtId="0" fontId="35" fillId="0" borderId="14" xfId="15" applyFont="1" applyBorder="1" applyAlignment="1" applyProtection="1">
      <alignment vertical="center"/>
      <protection locked="0"/>
    </xf>
    <xf numFmtId="0" fontId="35" fillId="0" borderId="14" xfId="15" applyNumberFormat="1" applyFont="1" applyBorder="1" applyAlignment="1" applyProtection="1">
      <alignment horizontal="center" vertical="center"/>
      <protection locked="0"/>
    </xf>
    <xf numFmtId="0" fontId="36" fillId="0" borderId="17" xfId="15" applyFont="1" applyBorder="1" applyAlignment="1" applyProtection="1">
      <alignment horizontal="center" vertical="center"/>
      <protection locked="0"/>
    </xf>
    <xf numFmtId="0" fontId="36" fillId="0" borderId="17" xfId="15" applyNumberFormat="1" applyFont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8" fillId="0" borderId="1" xfId="15" applyFont="1" applyFill="1" applyBorder="1" applyAlignment="1" applyProtection="1">
      <alignment vertical="center" shrinkToFit="1"/>
      <protection locked="0"/>
    </xf>
    <xf numFmtId="0" fontId="38" fillId="0" borderId="1" xfId="15" applyNumberFormat="1" applyFont="1" applyFill="1" applyBorder="1" applyAlignment="1" applyProtection="1">
      <alignment vertical="center"/>
      <protection locked="0"/>
    </xf>
    <xf numFmtId="0" fontId="38" fillId="0" borderId="1" xfId="15" applyNumberFormat="1" applyFont="1" applyFill="1" applyBorder="1" applyAlignment="1" applyProtection="1">
      <alignment horizontal="center" vertical="center"/>
      <protection locked="0"/>
    </xf>
    <xf numFmtId="0" fontId="33" fillId="0" borderId="1" xfId="1" applyFont="1" applyFill="1" applyBorder="1" applyAlignment="1">
      <alignment vertical="center" shrinkToFit="1"/>
    </xf>
    <xf numFmtId="0" fontId="1" fillId="0" borderId="0" xfId="12"/>
    <xf numFmtId="0" fontId="40" fillId="0" borderId="0" xfId="12" applyFont="1"/>
    <xf numFmtId="0" fontId="1" fillId="0" borderId="0" xfId="12" applyNumberFormat="1"/>
    <xf numFmtId="0" fontId="33" fillId="0" borderId="19" xfId="12" applyFont="1" applyBorder="1" applyAlignment="1">
      <alignment horizontal="center"/>
    </xf>
    <xf numFmtId="0" fontId="33" fillId="0" borderId="6" xfId="12" applyNumberFormat="1" applyFont="1" applyBorder="1" applyAlignment="1">
      <alignment horizontal="center"/>
    </xf>
    <xf numFmtId="0" fontId="33" fillId="0" borderId="6" xfId="12" applyFont="1" applyBorder="1" applyAlignment="1">
      <alignment horizontal="center"/>
    </xf>
    <xf numFmtId="0" fontId="33" fillId="0" borderId="8" xfId="12" applyNumberFormat="1" applyFont="1" applyBorder="1" applyAlignment="1">
      <alignment horizontal="center"/>
    </xf>
    <xf numFmtId="0" fontId="33" fillId="0" borderId="12" xfId="12" applyFont="1" applyBorder="1"/>
    <xf numFmtId="0" fontId="1" fillId="0" borderId="1" xfId="12" applyNumberFormat="1" applyBorder="1" applyAlignment="1">
      <alignment horizontal="right"/>
    </xf>
    <xf numFmtId="0" fontId="33" fillId="0" borderId="1" xfId="12" applyFont="1" applyBorder="1"/>
    <xf numFmtId="0" fontId="33" fillId="0" borderId="10" xfId="12" applyNumberFormat="1" applyFont="1" applyBorder="1"/>
    <xf numFmtId="181" fontId="1" fillId="0" borderId="0" xfId="12" applyNumberFormat="1"/>
    <xf numFmtId="178" fontId="1" fillId="0" borderId="0" xfId="12" applyNumberFormat="1"/>
    <xf numFmtId="0" fontId="1" fillId="0" borderId="1" xfId="12" applyNumberFormat="1" applyFill="1" applyBorder="1" applyAlignment="1">
      <alignment horizontal="right"/>
    </xf>
    <xf numFmtId="0" fontId="41" fillId="0" borderId="1" xfId="12" applyFont="1" applyBorder="1"/>
    <xf numFmtId="0" fontId="41" fillId="0" borderId="10" xfId="12" applyNumberFormat="1" applyFont="1" applyBorder="1"/>
    <xf numFmtId="0" fontId="41" fillId="0" borderId="12" xfId="12" applyFont="1" applyBorder="1"/>
    <xf numFmtId="0" fontId="33" fillId="0" borderId="1" xfId="12" applyNumberFormat="1" applyFont="1" applyFill="1" applyBorder="1" applyAlignment="1">
      <alignment horizontal="right"/>
    </xf>
    <xf numFmtId="0" fontId="1" fillId="0" borderId="1" xfId="12" applyBorder="1"/>
    <xf numFmtId="0" fontId="1" fillId="0" borderId="10" xfId="12" applyNumberFormat="1" applyBorder="1"/>
    <xf numFmtId="0" fontId="1" fillId="0" borderId="12" xfId="12" applyBorder="1"/>
    <xf numFmtId="4" fontId="1" fillId="0" borderId="0" xfId="12" applyNumberFormat="1"/>
    <xf numFmtId="0" fontId="33" fillId="0" borderId="0" xfId="15" applyNumberFormat="1" applyFont="1" applyAlignment="1" applyProtection="1">
      <alignment horizontal="right"/>
      <protection locked="0"/>
    </xf>
    <xf numFmtId="0" fontId="33" fillId="0" borderId="20" xfId="12" applyFont="1" applyBorder="1"/>
    <xf numFmtId="0" fontId="1" fillId="0" borderId="2" xfId="12" applyNumberFormat="1" applyBorder="1" applyAlignment="1">
      <alignment horizontal="right"/>
    </xf>
    <xf numFmtId="0" fontId="33" fillId="0" borderId="2" xfId="12" applyFont="1" applyBorder="1"/>
    <xf numFmtId="0" fontId="33" fillId="0" borderId="21" xfId="12" applyNumberFormat="1" applyFont="1" applyBorder="1"/>
    <xf numFmtId="0" fontId="33" fillId="0" borderId="22" xfId="12" applyFont="1" applyBorder="1" applyAlignment="1">
      <alignment horizontal="center"/>
    </xf>
    <xf numFmtId="0" fontId="1" fillId="0" borderId="17" xfId="12" applyNumberFormat="1" applyBorder="1" applyAlignment="1">
      <alignment horizontal="right"/>
    </xf>
    <xf numFmtId="0" fontId="33" fillId="0" borderId="17" xfId="12" applyFont="1" applyBorder="1" applyAlignment="1">
      <alignment horizontal="center"/>
    </xf>
    <xf numFmtId="0" fontId="33" fillId="0" borderId="23" xfId="12" applyNumberFormat="1" applyFont="1" applyBorder="1"/>
    <xf numFmtId="0" fontId="1" fillId="0" borderId="0" xfId="12" applyNumberFormat="1" applyAlignment="1">
      <alignment horizontal="center"/>
    </xf>
    <xf numFmtId="176" fontId="19" fillId="0" borderId="1" xfId="13" applyNumberFormat="1" applyFont="1" applyFill="1" applyBorder="1" applyAlignment="1">
      <alignment horizontal="left" vertical="center"/>
    </xf>
    <xf numFmtId="176" fontId="29" fillId="0" borderId="1" xfId="13" applyNumberFormat="1" applyFont="1" applyFill="1" applyBorder="1" applyAlignment="1">
      <alignment horizontal="center" vertical="center" wrapText="1"/>
    </xf>
    <xf numFmtId="176" fontId="12" fillId="0" borderId="1" xfId="13" applyNumberFormat="1" applyFont="1" applyFill="1" applyBorder="1" applyAlignment="1">
      <alignment horizontal="left" vertical="center"/>
    </xf>
    <xf numFmtId="176" fontId="30" fillId="0" borderId="1" xfId="13" applyNumberFormat="1" applyFont="1" applyFill="1" applyBorder="1" applyAlignment="1">
      <alignment horizontal="center" vertical="center" wrapText="1"/>
    </xf>
    <xf numFmtId="176" fontId="19" fillId="0" borderId="1" xfId="13" applyNumberFormat="1" applyFont="1" applyFill="1" applyBorder="1" applyAlignment="1">
      <alignment vertical="center"/>
    </xf>
    <xf numFmtId="176" fontId="30" fillId="0" borderId="1" xfId="13" applyNumberFormat="1" applyFont="1" applyFill="1" applyBorder="1" applyAlignment="1">
      <alignment horizontal="center" vertical="center"/>
    </xf>
    <xf numFmtId="176" fontId="26" fillId="0" borderId="1" xfId="13" applyNumberFormat="1" applyFont="1" applyFill="1" applyBorder="1" applyAlignment="1" applyProtection="1">
      <alignment horizontal="left" vertical="center" wrapText="1"/>
    </xf>
    <xf numFmtId="176" fontId="30" fillId="0" borderId="1" xfId="13" applyNumberFormat="1" applyFont="1" applyFill="1" applyBorder="1" applyAlignment="1" applyProtection="1">
      <alignment horizontal="center" vertical="center" wrapText="1"/>
    </xf>
    <xf numFmtId="176" fontId="12" fillId="0" borderId="1" xfId="13" applyNumberFormat="1" applyFont="1" applyFill="1" applyBorder="1" applyAlignment="1">
      <alignment vertical="center" wrapText="1"/>
    </xf>
    <xf numFmtId="176" fontId="12" fillId="0" borderId="1" xfId="13" applyNumberFormat="1" applyFont="1" applyFill="1" applyBorder="1" applyAlignment="1" applyProtection="1">
      <alignment horizontal="left" vertical="center" wrapText="1"/>
    </xf>
    <xf numFmtId="176" fontId="19" fillId="0" borderId="1" xfId="13" applyNumberFormat="1" applyFont="1" applyFill="1" applyBorder="1" applyAlignment="1" applyProtection="1">
      <alignment horizontal="left" vertical="center" wrapText="1"/>
    </xf>
    <xf numFmtId="176" fontId="19" fillId="0" borderId="1" xfId="13" applyNumberFormat="1" applyFont="1" applyFill="1" applyBorder="1" applyAlignment="1">
      <alignment vertical="center" wrapText="1"/>
    </xf>
    <xf numFmtId="176" fontId="26" fillId="0" borderId="1" xfId="13" applyNumberFormat="1" applyFont="1" applyFill="1" applyBorder="1" applyAlignment="1" applyProtection="1">
      <alignment horizontal="left" vertical="center"/>
    </xf>
    <xf numFmtId="1" fontId="12" fillId="0" borderId="1" xfId="0" applyNumberFormat="1" applyFont="1" applyFill="1" applyBorder="1" applyAlignment="1">
      <alignment vertical="center"/>
    </xf>
    <xf numFmtId="0" fontId="0" fillId="0" borderId="0" xfId="0" applyFill="1" applyAlignment="1"/>
    <xf numFmtId="0" fontId="1" fillId="0" borderId="1" xfId="1" applyNumberFormat="1" applyFont="1" applyFill="1" applyBorder="1" applyAlignment="1">
      <alignment horizontal="center" vertical="center" wrapText="1"/>
    </xf>
    <xf numFmtId="176" fontId="15" fillId="0" borderId="0" xfId="1" applyNumberFormat="1" applyFont="1" applyFill="1" applyAlignment="1">
      <alignment horizontal="center" vertical="center"/>
    </xf>
    <xf numFmtId="177" fontId="4" fillId="0" borderId="0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/>
    <xf numFmtId="0" fontId="7" fillId="0" borderId="1" xfId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center" vertical="center" wrapText="1"/>
    </xf>
    <xf numFmtId="176" fontId="1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0" borderId="0" xfId="15" applyFont="1" applyAlignment="1" applyProtection="1">
      <alignment horizontal="center" vertical="center"/>
      <protection locked="0"/>
    </xf>
    <xf numFmtId="0" fontId="0" fillId="0" borderId="16" xfId="15" applyNumberFormat="1" applyFont="1" applyFill="1" applyBorder="1" applyAlignment="1" applyProtection="1">
      <alignment horizontal="right" vertical="center"/>
      <protection locked="0"/>
    </xf>
    <xf numFmtId="178" fontId="1" fillId="0" borderId="1" xfId="12" applyNumberFormat="1" applyFont="1" applyBorder="1" applyAlignment="1">
      <alignment horizontal="center" vertical="center" wrapText="1"/>
    </xf>
    <xf numFmtId="176" fontId="15" fillId="0" borderId="0" xfId="12" applyNumberFormat="1" applyFont="1" applyAlignment="1">
      <alignment horizontal="center" vertical="center"/>
    </xf>
    <xf numFmtId="177" fontId="1" fillId="0" borderId="16" xfId="12" applyNumberFormat="1" applyFont="1" applyBorder="1" applyAlignment="1">
      <alignment horizontal="left" vertical="center"/>
    </xf>
    <xf numFmtId="0" fontId="1" fillId="0" borderId="5" xfId="12" applyFont="1" applyBorder="1" applyAlignment="1">
      <alignment horizontal="center" vertical="center" wrapText="1"/>
    </xf>
    <xf numFmtId="0" fontId="1" fillId="0" borderId="9" xfId="12" applyFont="1" applyBorder="1" applyAlignment="1">
      <alignment horizontal="center" vertical="center" wrapText="1"/>
    </xf>
    <xf numFmtId="0" fontId="1" fillId="0" borderId="11" xfId="12" applyFont="1" applyBorder="1" applyAlignment="1">
      <alignment horizontal="center" vertical="center" wrapText="1"/>
    </xf>
    <xf numFmtId="177" fontId="1" fillId="0" borderId="6" xfId="12" applyNumberFormat="1" applyFont="1" applyBorder="1" applyAlignment="1">
      <alignment horizontal="center" vertical="center"/>
    </xf>
    <xf numFmtId="177" fontId="1" fillId="0" borderId="1" xfId="12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178" fontId="1" fillId="0" borderId="6" xfId="12" applyNumberFormat="1" applyFont="1" applyBorder="1" applyAlignment="1">
      <alignment horizontal="center" vertical="center" wrapText="1"/>
    </xf>
    <xf numFmtId="178" fontId="1" fillId="0" borderId="6" xfId="12" applyNumberFormat="1" applyFont="1" applyBorder="1"/>
    <xf numFmtId="0" fontId="1" fillId="0" borderId="8" xfId="12" applyFont="1" applyBorder="1" applyAlignment="1">
      <alignment horizontal="center" vertical="center"/>
    </xf>
    <xf numFmtId="0" fontId="1" fillId="0" borderId="10" xfId="12" applyFont="1" applyBorder="1" applyAlignment="1">
      <alignment horizontal="center" vertical="center"/>
    </xf>
    <xf numFmtId="177" fontId="1" fillId="0" borderId="0" xfId="12" applyNumberFormat="1" applyFont="1" applyBorder="1" applyAlignment="1">
      <alignment horizontal="right" vertical="center"/>
    </xf>
    <xf numFmtId="0" fontId="39" fillId="0" borderId="0" xfId="12" applyFont="1" applyAlignment="1">
      <alignment horizontal="center" vertical="center"/>
    </xf>
    <xf numFmtId="0" fontId="41" fillId="0" borderId="0" xfId="12" applyFont="1" applyBorder="1" applyAlignment="1">
      <alignment horizontal="center"/>
    </xf>
    <xf numFmtId="0" fontId="40" fillId="0" borderId="0" xfId="12" applyFont="1" applyBorder="1" applyAlignment="1">
      <alignment horizontal="center"/>
    </xf>
  </cellXfs>
  <cellStyles count="16">
    <cellStyle name="百分比 2" xfId="3"/>
    <cellStyle name="差_表二" xfId="4"/>
    <cellStyle name="差_表四" xfId="5"/>
    <cellStyle name="常规" xfId="0" builtinId="0"/>
    <cellStyle name="常规 10" xfId="6"/>
    <cellStyle name="常规 11" xfId="13"/>
    <cellStyle name="常规 2" xfId="2"/>
    <cellStyle name="常规 2 2" xfId="7"/>
    <cellStyle name="常规 3" xfId="8"/>
    <cellStyle name="常规 3 2" xfId="9"/>
    <cellStyle name="常规 4" xfId="10"/>
    <cellStyle name="常规_2009年支出预算草表" xfId="14"/>
    <cellStyle name="常规_2010年省与市县结算总表(2011-01-03 16.50.18)" xfId="15"/>
    <cellStyle name="常规_2013年收入预算表" xfId="1"/>
    <cellStyle name="常规_收入预算表" xfId="12"/>
    <cellStyle name="千位分隔[0]" xfId="11" builtinId="6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workbookViewId="0">
      <selection activeCell="H18" sqref="H18"/>
    </sheetView>
  </sheetViews>
  <sheetFormatPr defaultRowHeight="15"/>
  <cols>
    <col min="1" max="1" width="7.625" style="27" customWidth="1"/>
    <col min="2" max="2" width="41.875" style="28" customWidth="1"/>
    <col min="3" max="3" width="11.375" style="1" customWidth="1"/>
    <col min="4" max="4" width="11.625" style="29" customWidth="1"/>
    <col min="5" max="7" width="8.625" style="1" hidden="1" customWidth="1"/>
    <col min="8" max="8" width="10.375" style="1" customWidth="1"/>
    <col min="9" max="9" width="8.625" style="29" customWidth="1"/>
    <col min="10" max="10" width="41.625" style="31" customWidth="1"/>
    <col min="11" max="249" width="9" style="1"/>
    <col min="250" max="250" width="7.625" style="1" customWidth="1"/>
    <col min="251" max="251" width="41.875" style="1" customWidth="1"/>
    <col min="252" max="253" width="9.125" style="1" customWidth="1"/>
    <col min="254" max="256" width="0" style="1" hidden="1" customWidth="1"/>
    <col min="257" max="258" width="8.625" style="1" customWidth="1"/>
    <col min="259" max="259" width="60.625" style="1" customWidth="1"/>
    <col min="260" max="260" width="9.5" style="1" bestFit="1" customWidth="1"/>
    <col min="261" max="505" width="9" style="1"/>
    <col min="506" max="506" width="7.625" style="1" customWidth="1"/>
    <col min="507" max="507" width="41.875" style="1" customWidth="1"/>
    <col min="508" max="509" width="9.125" style="1" customWidth="1"/>
    <col min="510" max="512" width="0" style="1" hidden="1" customWidth="1"/>
    <col min="513" max="514" width="8.625" style="1" customWidth="1"/>
    <col min="515" max="515" width="60.625" style="1" customWidth="1"/>
    <col min="516" max="516" width="9.5" style="1" bestFit="1" customWidth="1"/>
    <col min="517" max="761" width="9" style="1"/>
    <col min="762" max="762" width="7.625" style="1" customWidth="1"/>
    <col min="763" max="763" width="41.875" style="1" customWidth="1"/>
    <col min="764" max="765" width="9.125" style="1" customWidth="1"/>
    <col min="766" max="768" width="0" style="1" hidden="1" customWidth="1"/>
    <col min="769" max="770" width="8.625" style="1" customWidth="1"/>
    <col min="771" max="771" width="60.625" style="1" customWidth="1"/>
    <col min="772" max="772" width="9.5" style="1" bestFit="1" customWidth="1"/>
    <col min="773" max="1017" width="9" style="1"/>
    <col min="1018" max="1018" width="7.625" style="1" customWidth="1"/>
    <col min="1019" max="1019" width="41.875" style="1" customWidth="1"/>
    <col min="1020" max="1021" width="9.125" style="1" customWidth="1"/>
    <col min="1022" max="1024" width="0" style="1" hidden="1" customWidth="1"/>
    <col min="1025" max="1026" width="8.625" style="1" customWidth="1"/>
    <col min="1027" max="1027" width="60.625" style="1" customWidth="1"/>
    <col min="1028" max="1028" width="9.5" style="1" bestFit="1" customWidth="1"/>
    <col min="1029" max="1273" width="9" style="1"/>
    <col min="1274" max="1274" width="7.625" style="1" customWidth="1"/>
    <col min="1275" max="1275" width="41.875" style="1" customWidth="1"/>
    <col min="1276" max="1277" width="9.125" style="1" customWidth="1"/>
    <col min="1278" max="1280" width="0" style="1" hidden="1" customWidth="1"/>
    <col min="1281" max="1282" width="8.625" style="1" customWidth="1"/>
    <col min="1283" max="1283" width="60.625" style="1" customWidth="1"/>
    <col min="1284" max="1284" width="9.5" style="1" bestFit="1" customWidth="1"/>
    <col min="1285" max="1529" width="9" style="1"/>
    <col min="1530" max="1530" width="7.625" style="1" customWidth="1"/>
    <col min="1531" max="1531" width="41.875" style="1" customWidth="1"/>
    <col min="1532" max="1533" width="9.125" style="1" customWidth="1"/>
    <col min="1534" max="1536" width="0" style="1" hidden="1" customWidth="1"/>
    <col min="1537" max="1538" width="8.625" style="1" customWidth="1"/>
    <col min="1539" max="1539" width="60.625" style="1" customWidth="1"/>
    <col min="1540" max="1540" width="9.5" style="1" bestFit="1" customWidth="1"/>
    <col min="1541" max="1785" width="9" style="1"/>
    <col min="1786" max="1786" width="7.625" style="1" customWidth="1"/>
    <col min="1787" max="1787" width="41.875" style="1" customWidth="1"/>
    <col min="1788" max="1789" width="9.125" style="1" customWidth="1"/>
    <col min="1790" max="1792" width="0" style="1" hidden="1" customWidth="1"/>
    <col min="1793" max="1794" width="8.625" style="1" customWidth="1"/>
    <col min="1795" max="1795" width="60.625" style="1" customWidth="1"/>
    <col min="1796" max="1796" width="9.5" style="1" bestFit="1" customWidth="1"/>
    <col min="1797" max="2041" width="9" style="1"/>
    <col min="2042" max="2042" width="7.625" style="1" customWidth="1"/>
    <col min="2043" max="2043" width="41.875" style="1" customWidth="1"/>
    <col min="2044" max="2045" width="9.125" style="1" customWidth="1"/>
    <col min="2046" max="2048" width="0" style="1" hidden="1" customWidth="1"/>
    <col min="2049" max="2050" width="8.625" style="1" customWidth="1"/>
    <col min="2051" max="2051" width="60.625" style="1" customWidth="1"/>
    <col min="2052" max="2052" width="9.5" style="1" bestFit="1" customWidth="1"/>
    <col min="2053" max="2297" width="9" style="1"/>
    <col min="2298" max="2298" width="7.625" style="1" customWidth="1"/>
    <col min="2299" max="2299" width="41.875" style="1" customWidth="1"/>
    <col min="2300" max="2301" width="9.125" style="1" customWidth="1"/>
    <col min="2302" max="2304" width="0" style="1" hidden="1" customWidth="1"/>
    <col min="2305" max="2306" width="8.625" style="1" customWidth="1"/>
    <col min="2307" max="2307" width="60.625" style="1" customWidth="1"/>
    <col min="2308" max="2308" width="9.5" style="1" bestFit="1" customWidth="1"/>
    <col min="2309" max="2553" width="9" style="1"/>
    <col min="2554" max="2554" width="7.625" style="1" customWidth="1"/>
    <col min="2555" max="2555" width="41.875" style="1" customWidth="1"/>
    <col min="2556" max="2557" width="9.125" style="1" customWidth="1"/>
    <col min="2558" max="2560" width="0" style="1" hidden="1" customWidth="1"/>
    <col min="2561" max="2562" width="8.625" style="1" customWidth="1"/>
    <col min="2563" max="2563" width="60.625" style="1" customWidth="1"/>
    <col min="2564" max="2564" width="9.5" style="1" bestFit="1" customWidth="1"/>
    <col min="2565" max="2809" width="9" style="1"/>
    <col min="2810" max="2810" width="7.625" style="1" customWidth="1"/>
    <col min="2811" max="2811" width="41.875" style="1" customWidth="1"/>
    <col min="2812" max="2813" width="9.125" style="1" customWidth="1"/>
    <col min="2814" max="2816" width="0" style="1" hidden="1" customWidth="1"/>
    <col min="2817" max="2818" width="8.625" style="1" customWidth="1"/>
    <col min="2819" max="2819" width="60.625" style="1" customWidth="1"/>
    <col min="2820" max="2820" width="9.5" style="1" bestFit="1" customWidth="1"/>
    <col min="2821" max="3065" width="9" style="1"/>
    <col min="3066" max="3066" width="7.625" style="1" customWidth="1"/>
    <col min="3067" max="3067" width="41.875" style="1" customWidth="1"/>
    <col min="3068" max="3069" width="9.125" style="1" customWidth="1"/>
    <col min="3070" max="3072" width="0" style="1" hidden="1" customWidth="1"/>
    <col min="3073" max="3074" width="8.625" style="1" customWidth="1"/>
    <col min="3075" max="3075" width="60.625" style="1" customWidth="1"/>
    <col min="3076" max="3076" width="9.5" style="1" bestFit="1" customWidth="1"/>
    <col min="3077" max="3321" width="9" style="1"/>
    <col min="3322" max="3322" width="7.625" style="1" customWidth="1"/>
    <col min="3323" max="3323" width="41.875" style="1" customWidth="1"/>
    <col min="3324" max="3325" width="9.125" style="1" customWidth="1"/>
    <col min="3326" max="3328" width="0" style="1" hidden="1" customWidth="1"/>
    <col min="3329" max="3330" width="8.625" style="1" customWidth="1"/>
    <col min="3331" max="3331" width="60.625" style="1" customWidth="1"/>
    <col min="3332" max="3332" width="9.5" style="1" bestFit="1" customWidth="1"/>
    <col min="3333" max="3577" width="9" style="1"/>
    <col min="3578" max="3578" width="7.625" style="1" customWidth="1"/>
    <col min="3579" max="3579" width="41.875" style="1" customWidth="1"/>
    <col min="3580" max="3581" width="9.125" style="1" customWidth="1"/>
    <col min="3582" max="3584" width="0" style="1" hidden="1" customWidth="1"/>
    <col min="3585" max="3586" width="8.625" style="1" customWidth="1"/>
    <col min="3587" max="3587" width="60.625" style="1" customWidth="1"/>
    <col min="3588" max="3588" width="9.5" style="1" bestFit="1" customWidth="1"/>
    <col min="3589" max="3833" width="9" style="1"/>
    <col min="3834" max="3834" width="7.625" style="1" customWidth="1"/>
    <col min="3835" max="3835" width="41.875" style="1" customWidth="1"/>
    <col min="3836" max="3837" width="9.125" style="1" customWidth="1"/>
    <col min="3838" max="3840" width="0" style="1" hidden="1" customWidth="1"/>
    <col min="3841" max="3842" width="8.625" style="1" customWidth="1"/>
    <col min="3843" max="3843" width="60.625" style="1" customWidth="1"/>
    <col min="3844" max="3844" width="9.5" style="1" bestFit="1" customWidth="1"/>
    <col min="3845" max="4089" width="9" style="1"/>
    <col min="4090" max="4090" width="7.625" style="1" customWidth="1"/>
    <col min="4091" max="4091" width="41.875" style="1" customWidth="1"/>
    <col min="4092" max="4093" width="9.125" style="1" customWidth="1"/>
    <col min="4094" max="4096" width="0" style="1" hidden="1" customWidth="1"/>
    <col min="4097" max="4098" width="8.625" style="1" customWidth="1"/>
    <col min="4099" max="4099" width="60.625" style="1" customWidth="1"/>
    <col min="4100" max="4100" width="9.5" style="1" bestFit="1" customWidth="1"/>
    <col min="4101" max="4345" width="9" style="1"/>
    <col min="4346" max="4346" width="7.625" style="1" customWidth="1"/>
    <col min="4347" max="4347" width="41.875" style="1" customWidth="1"/>
    <col min="4348" max="4349" width="9.125" style="1" customWidth="1"/>
    <col min="4350" max="4352" width="0" style="1" hidden="1" customWidth="1"/>
    <col min="4353" max="4354" width="8.625" style="1" customWidth="1"/>
    <col min="4355" max="4355" width="60.625" style="1" customWidth="1"/>
    <col min="4356" max="4356" width="9.5" style="1" bestFit="1" customWidth="1"/>
    <col min="4357" max="4601" width="9" style="1"/>
    <col min="4602" max="4602" width="7.625" style="1" customWidth="1"/>
    <col min="4603" max="4603" width="41.875" style="1" customWidth="1"/>
    <col min="4604" max="4605" width="9.125" style="1" customWidth="1"/>
    <col min="4606" max="4608" width="0" style="1" hidden="1" customWidth="1"/>
    <col min="4609" max="4610" width="8.625" style="1" customWidth="1"/>
    <col min="4611" max="4611" width="60.625" style="1" customWidth="1"/>
    <col min="4612" max="4612" width="9.5" style="1" bestFit="1" customWidth="1"/>
    <col min="4613" max="4857" width="9" style="1"/>
    <col min="4858" max="4858" width="7.625" style="1" customWidth="1"/>
    <col min="4859" max="4859" width="41.875" style="1" customWidth="1"/>
    <col min="4860" max="4861" width="9.125" style="1" customWidth="1"/>
    <col min="4862" max="4864" width="0" style="1" hidden="1" customWidth="1"/>
    <col min="4865" max="4866" width="8.625" style="1" customWidth="1"/>
    <col min="4867" max="4867" width="60.625" style="1" customWidth="1"/>
    <col min="4868" max="4868" width="9.5" style="1" bestFit="1" customWidth="1"/>
    <col min="4869" max="5113" width="9" style="1"/>
    <col min="5114" max="5114" width="7.625" style="1" customWidth="1"/>
    <col min="5115" max="5115" width="41.875" style="1" customWidth="1"/>
    <col min="5116" max="5117" width="9.125" style="1" customWidth="1"/>
    <col min="5118" max="5120" width="0" style="1" hidden="1" customWidth="1"/>
    <col min="5121" max="5122" width="8.625" style="1" customWidth="1"/>
    <col min="5123" max="5123" width="60.625" style="1" customWidth="1"/>
    <col min="5124" max="5124" width="9.5" style="1" bestFit="1" customWidth="1"/>
    <col min="5125" max="5369" width="9" style="1"/>
    <col min="5370" max="5370" width="7.625" style="1" customWidth="1"/>
    <col min="5371" max="5371" width="41.875" style="1" customWidth="1"/>
    <col min="5372" max="5373" width="9.125" style="1" customWidth="1"/>
    <col min="5374" max="5376" width="0" style="1" hidden="1" customWidth="1"/>
    <col min="5377" max="5378" width="8.625" style="1" customWidth="1"/>
    <col min="5379" max="5379" width="60.625" style="1" customWidth="1"/>
    <col min="5380" max="5380" width="9.5" style="1" bestFit="1" customWidth="1"/>
    <col min="5381" max="5625" width="9" style="1"/>
    <col min="5626" max="5626" width="7.625" style="1" customWidth="1"/>
    <col min="5627" max="5627" width="41.875" style="1" customWidth="1"/>
    <col min="5628" max="5629" width="9.125" style="1" customWidth="1"/>
    <col min="5630" max="5632" width="0" style="1" hidden="1" customWidth="1"/>
    <col min="5633" max="5634" width="8.625" style="1" customWidth="1"/>
    <col min="5635" max="5635" width="60.625" style="1" customWidth="1"/>
    <col min="5636" max="5636" width="9.5" style="1" bestFit="1" customWidth="1"/>
    <col min="5637" max="5881" width="9" style="1"/>
    <col min="5882" max="5882" width="7.625" style="1" customWidth="1"/>
    <col min="5883" max="5883" width="41.875" style="1" customWidth="1"/>
    <col min="5884" max="5885" width="9.125" style="1" customWidth="1"/>
    <col min="5886" max="5888" width="0" style="1" hidden="1" customWidth="1"/>
    <col min="5889" max="5890" width="8.625" style="1" customWidth="1"/>
    <col min="5891" max="5891" width="60.625" style="1" customWidth="1"/>
    <col min="5892" max="5892" width="9.5" style="1" bestFit="1" customWidth="1"/>
    <col min="5893" max="6137" width="9" style="1"/>
    <col min="6138" max="6138" width="7.625" style="1" customWidth="1"/>
    <col min="6139" max="6139" width="41.875" style="1" customWidth="1"/>
    <col min="6140" max="6141" width="9.125" style="1" customWidth="1"/>
    <col min="6142" max="6144" width="0" style="1" hidden="1" customWidth="1"/>
    <col min="6145" max="6146" width="8.625" style="1" customWidth="1"/>
    <col min="6147" max="6147" width="60.625" style="1" customWidth="1"/>
    <col min="6148" max="6148" width="9.5" style="1" bestFit="1" customWidth="1"/>
    <col min="6149" max="6393" width="9" style="1"/>
    <col min="6394" max="6394" width="7.625" style="1" customWidth="1"/>
    <col min="6395" max="6395" width="41.875" style="1" customWidth="1"/>
    <col min="6396" max="6397" width="9.125" style="1" customWidth="1"/>
    <col min="6398" max="6400" width="0" style="1" hidden="1" customWidth="1"/>
    <col min="6401" max="6402" width="8.625" style="1" customWidth="1"/>
    <col min="6403" max="6403" width="60.625" style="1" customWidth="1"/>
    <col min="6404" max="6404" width="9.5" style="1" bestFit="1" customWidth="1"/>
    <col min="6405" max="6649" width="9" style="1"/>
    <col min="6650" max="6650" width="7.625" style="1" customWidth="1"/>
    <col min="6651" max="6651" width="41.875" style="1" customWidth="1"/>
    <col min="6652" max="6653" width="9.125" style="1" customWidth="1"/>
    <col min="6654" max="6656" width="0" style="1" hidden="1" customWidth="1"/>
    <col min="6657" max="6658" width="8.625" style="1" customWidth="1"/>
    <col min="6659" max="6659" width="60.625" style="1" customWidth="1"/>
    <col min="6660" max="6660" width="9.5" style="1" bestFit="1" customWidth="1"/>
    <col min="6661" max="6905" width="9" style="1"/>
    <col min="6906" max="6906" width="7.625" style="1" customWidth="1"/>
    <col min="6907" max="6907" width="41.875" style="1" customWidth="1"/>
    <col min="6908" max="6909" width="9.125" style="1" customWidth="1"/>
    <col min="6910" max="6912" width="0" style="1" hidden="1" customWidth="1"/>
    <col min="6913" max="6914" width="8.625" style="1" customWidth="1"/>
    <col min="6915" max="6915" width="60.625" style="1" customWidth="1"/>
    <col min="6916" max="6916" width="9.5" style="1" bestFit="1" customWidth="1"/>
    <col min="6917" max="7161" width="9" style="1"/>
    <col min="7162" max="7162" width="7.625" style="1" customWidth="1"/>
    <col min="7163" max="7163" width="41.875" style="1" customWidth="1"/>
    <col min="7164" max="7165" width="9.125" style="1" customWidth="1"/>
    <col min="7166" max="7168" width="0" style="1" hidden="1" customWidth="1"/>
    <col min="7169" max="7170" width="8.625" style="1" customWidth="1"/>
    <col min="7171" max="7171" width="60.625" style="1" customWidth="1"/>
    <col min="7172" max="7172" width="9.5" style="1" bestFit="1" customWidth="1"/>
    <col min="7173" max="7417" width="9" style="1"/>
    <col min="7418" max="7418" width="7.625" style="1" customWidth="1"/>
    <col min="7419" max="7419" width="41.875" style="1" customWidth="1"/>
    <col min="7420" max="7421" width="9.125" style="1" customWidth="1"/>
    <col min="7422" max="7424" width="0" style="1" hidden="1" customWidth="1"/>
    <col min="7425" max="7426" width="8.625" style="1" customWidth="1"/>
    <col min="7427" max="7427" width="60.625" style="1" customWidth="1"/>
    <col min="7428" max="7428" width="9.5" style="1" bestFit="1" customWidth="1"/>
    <col min="7429" max="7673" width="9" style="1"/>
    <col min="7674" max="7674" width="7.625" style="1" customWidth="1"/>
    <col min="7675" max="7675" width="41.875" style="1" customWidth="1"/>
    <col min="7676" max="7677" width="9.125" style="1" customWidth="1"/>
    <col min="7678" max="7680" width="0" style="1" hidden="1" customWidth="1"/>
    <col min="7681" max="7682" width="8.625" style="1" customWidth="1"/>
    <col min="7683" max="7683" width="60.625" style="1" customWidth="1"/>
    <col min="7684" max="7684" width="9.5" style="1" bestFit="1" customWidth="1"/>
    <col min="7685" max="7929" width="9" style="1"/>
    <col min="7930" max="7930" width="7.625" style="1" customWidth="1"/>
    <col min="7931" max="7931" width="41.875" style="1" customWidth="1"/>
    <col min="7932" max="7933" width="9.125" style="1" customWidth="1"/>
    <col min="7934" max="7936" width="0" style="1" hidden="1" customWidth="1"/>
    <col min="7937" max="7938" width="8.625" style="1" customWidth="1"/>
    <col min="7939" max="7939" width="60.625" style="1" customWidth="1"/>
    <col min="7940" max="7940" width="9.5" style="1" bestFit="1" customWidth="1"/>
    <col min="7941" max="8185" width="9" style="1"/>
    <col min="8186" max="8186" width="7.625" style="1" customWidth="1"/>
    <col min="8187" max="8187" width="41.875" style="1" customWidth="1"/>
    <col min="8188" max="8189" width="9.125" style="1" customWidth="1"/>
    <col min="8190" max="8192" width="0" style="1" hidden="1" customWidth="1"/>
    <col min="8193" max="8194" width="8.625" style="1" customWidth="1"/>
    <col min="8195" max="8195" width="60.625" style="1" customWidth="1"/>
    <col min="8196" max="8196" width="9.5" style="1" bestFit="1" customWidth="1"/>
    <col min="8197" max="8441" width="9" style="1"/>
    <col min="8442" max="8442" width="7.625" style="1" customWidth="1"/>
    <col min="8443" max="8443" width="41.875" style="1" customWidth="1"/>
    <col min="8444" max="8445" width="9.125" style="1" customWidth="1"/>
    <col min="8446" max="8448" width="0" style="1" hidden="1" customWidth="1"/>
    <col min="8449" max="8450" width="8.625" style="1" customWidth="1"/>
    <col min="8451" max="8451" width="60.625" style="1" customWidth="1"/>
    <col min="8452" max="8452" width="9.5" style="1" bestFit="1" customWidth="1"/>
    <col min="8453" max="8697" width="9" style="1"/>
    <col min="8698" max="8698" width="7.625" style="1" customWidth="1"/>
    <col min="8699" max="8699" width="41.875" style="1" customWidth="1"/>
    <col min="8700" max="8701" width="9.125" style="1" customWidth="1"/>
    <col min="8702" max="8704" width="0" style="1" hidden="1" customWidth="1"/>
    <col min="8705" max="8706" width="8.625" style="1" customWidth="1"/>
    <col min="8707" max="8707" width="60.625" style="1" customWidth="1"/>
    <col min="8708" max="8708" width="9.5" style="1" bestFit="1" customWidth="1"/>
    <col min="8709" max="8953" width="9" style="1"/>
    <col min="8954" max="8954" width="7.625" style="1" customWidth="1"/>
    <col min="8955" max="8955" width="41.875" style="1" customWidth="1"/>
    <col min="8956" max="8957" width="9.125" style="1" customWidth="1"/>
    <col min="8958" max="8960" width="0" style="1" hidden="1" customWidth="1"/>
    <col min="8961" max="8962" width="8.625" style="1" customWidth="1"/>
    <col min="8963" max="8963" width="60.625" style="1" customWidth="1"/>
    <col min="8964" max="8964" width="9.5" style="1" bestFit="1" customWidth="1"/>
    <col min="8965" max="9209" width="9" style="1"/>
    <col min="9210" max="9210" width="7.625" style="1" customWidth="1"/>
    <col min="9211" max="9211" width="41.875" style="1" customWidth="1"/>
    <col min="9212" max="9213" width="9.125" style="1" customWidth="1"/>
    <col min="9214" max="9216" width="0" style="1" hidden="1" customWidth="1"/>
    <col min="9217" max="9218" width="8.625" style="1" customWidth="1"/>
    <col min="9219" max="9219" width="60.625" style="1" customWidth="1"/>
    <col min="9220" max="9220" width="9.5" style="1" bestFit="1" customWidth="1"/>
    <col min="9221" max="9465" width="9" style="1"/>
    <col min="9466" max="9466" width="7.625" style="1" customWidth="1"/>
    <col min="9467" max="9467" width="41.875" style="1" customWidth="1"/>
    <col min="9468" max="9469" width="9.125" style="1" customWidth="1"/>
    <col min="9470" max="9472" width="0" style="1" hidden="1" customWidth="1"/>
    <col min="9473" max="9474" width="8.625" style="1" customWidth="1"/>
    <col min="9475" max="9475" width="60.625" style="1" customWidth="1"/>
    <col min="9476" max="9476" width="9.5" style="1" bestFit="1" customWidth="1"/>
    <col min="9477" max="9721" width="9" style="1"/>
    <col min="9722" max="9722" width="7.625" style="1" customWidth="1"/>
    <col min="9723" max="9723" width="41.875" style="1" customWidth="1"/>
    <col min="9724" max="9725" width="9.125" style="1" customWidth="1"/>
    <col min="9726" max="9728" width="0" style="1" hidden="1" customWidth="1"/>
    <col min="9729" max="9730" width="8.625" style="1" customWidth="1"/>
    <col min="9731" max="9731" width="60.625" style="1" customWidth="1"/>
    <col min="9732" max="9732" width="9.5" style="1" bestFit="1" customWidth="1"/>
    <col min="9733" max="9977" width="9" style="1"/>
    <col min="9978" max="9978" width="7.625" style="1" customWidth="1"/>
    <col min="9979" max="9979" width="41.875" style="1" customWidth="1"/>
    <col min="9980" max="9981" width="9.125" style="1" customWidth="1"/>
    <col min="9982" max="9984" width="0" style="1" hidden="1" customWidth="1"/>
    <col min="9985" max="9986" width="8.625" style="1" customWidth="1"/>
    <col min="9987" max="9987" width="60.625" style="1" customWidth="1"/>
    <col min="9988" max="9988" width="9.5" style="1" bestFit="1" customWidth="1"/>
    <col min="9989" max="10233" width="9" style="1"/>
    <col min="10234" max="10234" width="7.625" style="1" customWidth="1"/>
    <col min="10235" max="10235" width="41.875" style="1" customWidth="1"/>
    <col min="10236" max="10237" width="9.125" style="1" customWidth="1"/>
    <col min="10238" max="10240" width="0" style="1" hidden="1" customWidth="1"/>
    <col min="10241" max="10242" width="8.625" style="1" customWidth="1"/>
    <col min="10243" max="10243" width="60.625" style="1" customWidth="1"/>
    <col min="10244" max="10244" width="9.5" style="1" bestFit="1" customWidth="1"/>
    <col min="10245" max="10489" width="9" style="1"/>
    <col min="10490" max="10490" width="7.625" style="1" customWidth="1"/>
    <col min="10491" max="10491" width="41.875" style="1" customWidth="1"/>
    <col min="10492" max="10493" width="9.125" style="1" customWidth="1"/>
    <col min="10494" max="10496" width="0" style="1" hidden="1" customWidth="1"/>
    <col min="10497" max="10498" width="8.625" style="1" customWidth="1"/>
    <col min="10499" max="10499" width="60.625" style="1" customWidth="1"/>
    <col min="10500" max="10500" width="9.5" style="1" bestFit="1" customWidth="1"/>
    <col min="10501" max="10745" width="9" style="1"/>
    <col min="10746" max="10746" width="7.625" style="1" customWidth="1"/>
    <col min="10747" max="10747" width="41.875" style="1" customWidth="1"/>
    <col min="10748" max="10749" width="9.125" style="1" customWidth="1"/>
    <col min="10750" max="10752" width="0" style="1" hidden="1" customWidth="1"/>
    <col min="10753" max="10754" width="8.625" style="1" customWidth="1"/>
    <col min="10755" max="10755" width="60.625" style="1" customWidth="1"/>
    <col min="10756" max="10756" width="9.5" style="1" bestFit="1" customWidth="1"/>
    <col min="10757" max="11001" width="9" style="1"/>
    <col min="11002" max="11002" width="7.625" style="1" customWidth="1"/>
    <col min="11003" max="11003" width="41.875" style="1" customWidth="1"/>
    <col min="11004" max="11005" width="9.125" style="1" customWidth="1"/>
    <col min="11006" max="11008" width="0" style="1" hidden="1" customWidth="1"/>
    <col min="11009" max="11010" width="8.625" style="1" customWidth="1"/>
    <col min="11011" max="11011" width="60.625" style="1" customWidth="1"/>
    <col min="11012" max="11012" width="9.5" style="1" bestFit="1" customWidth="1"/>
    <col min="11013" max="11257" width="9" style="1"/>
    <col min="11258" max="11258" width="7.625" style="1" customWidth="1"/>
    <col min="11259" max="11259" width="41.875" style="1" customWidth="1"/>
    <col min="11260" max="11261" width="9.125" style="1" customWidth="1"/>
    <col min="11262" max="11264" width="0" style="1" hidden="1" customWidth="1"/>
    <col min="11265" max="11266" width="8.625" style="1" customWidth="1"/>
    <col min="11267" max="11267" width="60.625" style="1" customWidth="1"/>
    <col min="11268" max="11268" width="9.5" style="1" bestFit="1" customWidth="1"/>
    <col min="11269" max="11513" width="9" style="1"/>
    <col min="11514" max="11514" width="7.625" style="1" customWidth="1"/>
    <col min="11515" max="11515" width="41.875" style="1" customWidth="1"/>
    <col min="11516" max="11517" width="9.125" style="1" customWidth="1"/>
    <col min="11518" max="11520" width="0" style="1" hidden="1" customWidth="1"/>
    <col min="11521" max="11522" width="8.625" style="1" customWidth="1"/>
    <col min="11523" max="11523" width="60.625" style="1" customWidth="1"/>
    <col min="11524" max="11524" width="9.5" style="1" bestFit="1" customWidth="1"/>
    <col min="11525" max="11769" width="9" style="1"/>
    <col min="11770" max="11770" width="7.625" style="1" customWidth="1"/>
    <col min="11771" max="11771" width="41.875" style="1" customWidth="1"/>
    <col min="11772" max="11773" width="9.125" style="1" customWidth="1"/>
    <col min="11774" max="11776" width="0" style="1" hidden="1" customWidth="1"/>
    <col min="11777" max="11778" width="8.625" style="1" customWidth="1"/>
    <col min="11779" max="11779" width="60.625" style="1" customWidth="1"/>
    <col min="11780" max="11780" width="9.5" style="1" bestFit="1" customWidth="1"/>
    <col min="11781" max="12025" width="9" style="1"/>
    <col min="12026" max="12026" width="7.625" style="1" customWidth="1"/>
    <col min="12027" max="12027" width="41.875" style="1" customWidth="1"/>
    <col min="12028" max="12029" width="9.125" style="1" customWidth="1"/>
    <col min="12030" max="12032" width="0" style="1" hidden="1" customWidth="1"/>
    <col min="12033" max="12034" width="8.625" style="1" customWidth="1"/>
    <col min="12035" max="12035" width="60.625" style="1" customWidth="1"/>
    <col min="12036" max="12036" width="9.5" style="1" bestFit="1" customWidth="1"/>
    <col min="12037" max="12281" width="9" style="1"/>
    <col min="12282" max="12282" width="7.625" style="1" customWidth="1"/>
    <col min="12283" max="12283" width="41.875" style="1" customWidth="1"/>
    <col min="12284" max="12285" width="9.125" style="1" customWidth="1"/>
    <col min="12286" max="12288" width="0" style="1" hidden="1" customWidth="1"/>
    <col min="12289" max="12290" width="8.625" style="1" customWidth="1"/>
    <col min="12291" max="12291" width="60.625" style="1" customWidth="1"/>
    <col min="12292" max="12292" width="9.5" style="1" bestFit="1" customWidth="1"/>
    <col min="12293" max="12537" width="9" style="1"/>
    <col min="12538" max="12538" width="7.625" style="1" customWidth="1"/>
    <col min="12539" max="12539" width="41.875" style="1" customWidth="1"/>
    <col min="12540" max="12541" width="9.125" style="1" customWidth="1"/>
    <col min="12542" max="12544" width="0" style="1" hidden="1" customWidth="1"/>
    <col min="12545" max="12546" width="8.625" style="1" customWidth="1"/>
    <col min="12547" max="12547" width="60.625" style="1" customWidth="1"/>
    <col min="12548" max="12548" width="9.5" style="1" bestFit="1" customWidth="1"/>
    <col min="12549" max="12793" width="9" style="1"/>
    <col min="12794" max="12794" width="7.625" style="1" customWidth="1"/>
    <col min="12795" max="12795" width="41.875" style="1" customWidth="1"/>
    <col min="12796" max="12797" width="9.125" style="1" customWidth="1"/>
    <col min="12798" max="12800" width="0" style="1" hidden="1" customWidth="1"/>
    <col min="12801" max="12802" width="8.625" style="1" customWidth="1"/>
    <col min="12803" max="12803" width="60.625" style="1" customWidth="1"/>
    <col min="12804" max="12804" width="9.5" style="1" bestFit="1" customWidth="1"/>
    <col min="12805" max="13049" width="9" style="1"/>
    <col min="13050" max="13050" width="7.625" style="1" customWidth="1"/>
    <col min="13051" max="13051" width="41.875" style="1" customWidth="1"/>
    <col min="13052" max="13053" width="9.125" style="1" customWidth="1"/>
    <col min="13054" max="13056" width="0" style="1" hidden="1" customWidth="1"/>
    <col min="13057" max="13058" width="8.625" style="1" customWidth="1"/>
    <col min="13059" max="13059" width="60.625" style="1" customWidth="1"/>
    <col min="13060" max="13060" width="9.5" style="1" bestFit="1" customWidth="1"/>
    <col min="13061" max="13305" width="9" style="1"/>
    <col min="13306" max="13306" width="7.625" style="1" customWidth="1"/>
    <col min="13307" max="13307" width="41.875" style="1" customWidth="1"/>
    <col min="13308" max="13309" width="9.125" style="1" customWidth="1"/>
    <col min="13310" max="13312" width="0" style="1" hidden="1" customWidth="1"/>
    <col min="13313" max="13314" width="8.625" style="1" customWidth="1"/>
    <col min="13315" max="13315" width="60.625" style="1" customWidth="1"/>
    <col min="13316" max="13316" width="9.5" style="1" bestFit="1" customWidth="1"/>
    <col min="13317" max="13561" width="9" style="1"/>
    <col min="13562" max="13562" width="7.625" style="1" customWidth="1"/>
    <col min="13563" max="13563" width="41.875" style="1" customWidth="1"/>
    <col min="13564" max="13565" width="9.125" style="1" customWidth="1"/>
    <col min="13566" max="13568" width="0" style="1" hidden="1" customWidth="1"/>
    <col min="13569" max="13570" width="8.625" style="1" customWidth="1"/>
    <col min="13571" max="13571" width="60.625" style="1" customWidth="1"/>
    <col min="13572" max="13572" width="9.5" style="1" bestFit="1" customWidth="1"/>
    <col min="13573" max="13817" width="9" style="1"/>
    <col min="13818" max="13818" width="7.625" style="1" customWidth="1"/>
    <col min="13819" max="13819" width="41.875" style="1" customWidth="1"/>
    <col min="13820" max="13821" width="9.125" style="1" customWidth="1"/>
    <col min="13822" max="13824" width="0" style="1" hidden="1" customWidth="1"/>
    <col min="13825" max="13826" width="8.625" style="1" customWidth="1"/>
    <col min="13827" max="13827" width="60.625" style="1" customWidth="1"/>
    <col min="13828" max="13828" width="9.5" style="1" bestFit="1" customWidth="1"/>
    <col min="13829" max="14073" width="9" style="1"/>
    <col min="14074" max="14074" width="7.625" style="1" customWidth="1"/>
    <col min="14075" max="14075" width="41.875" style="1" customWidth="1"/>
    <col min="14076" max="14077" width="9.125" style="1" customWidth="1"/>
    <col min="14078" max="14080" width="0" style="1" hidden="1" customWidth="1"/>
    <col min="14081" max="14082" width="8.625" style="1" customWidth="1"/>
    <col min="14083" max="14083" width="60.625" style="1" customWidth="1"/>
    <col min="14084" max="14084" width="9.5" style="1" bestFit="1" customWidth="1"/>
    <col min="14085" max="14329" width="9" style="1"/>
    <col min="14330" max="14330" width="7.625" style="1" customWidth="1"/>
    <col min="14331" max="14331" width="41.875" style="1" customWidth="1"/>
    <col min="14332" max="14333" width="9.125" style="1" customWidth="1"/>
    <col min="14334" max="14336" width="0" style="1" hidden="1" customWidth="1"/>
    <col min="14337" max="14338" width="8.625" style="1" customWidth="1"/>
    <col min="14339" max="14339" width="60.625" style="1" customWidth="1"/>
    <col min="14340" max="14340" width="9.5" style="1" bestFit="1" customWidth="1"/>
    <col min="14341" max="14585" width="9" style="1"/>
    <col min="14586" max="14586" width="7.625" style="1" customWidth="1"/>
    <col min="14587" max="14587" width="41.875" style="1" customWidth="1"/>
    <col min="14588" max="14589" width="9.125" style="1" customWidth="1"/>
    <col min="14590" max="14592" width="0" style="1" hidden="1" customWidth="1"/>
    <col min="14593" max="14594" width="8.625" style="1" customWidth="1"/>
    <col min="14595" max="14595" width="60.625" style="1" customWidth="1"/>
    <col min="14596" max="14596" width="9.5" style="1" bestFit="1" customWidth="1"/>
    <col min="14597" max="14841" width="9" style="1"/>
    <col min="14842" max="14842" width="7.625" style="1" customWidth="1"/>
    <col min="14843" max="14843" width="41.875" style="1" customWidth="1"/>
    <col min="14844" max="14845" width="9.125" style="1" customWidth="1"/>
    <col min="14846" max="14848" width="0" style="1" hidden="1" customWidth="1"/>
    <col min="14849" max="14850" width="8.625" style="1" customWidth="1"/>
    <col min="14851" max="14851" width="60.625" style="1" customWidth="1"/>
    <col min="14852" max="14852" width="9.5" style="1" bestFit="1" customWidth="1"/>
    <col min="14853" max="15097" width="9" style="1"/>
    <col min="15098" max="15098" width="7.625" style="1" customWidth="1"/>
    <col min="15099" max="15099" width="41.875" style="1" customWidth="1"/>
    <col min="15100" max="15101" width="9.125" style="1" customWidth="1"/>
    <col min="15102" max="15104" width="0" style="1" hidden="1" customWidth="1"/>
    <col min="15105" max="15106" width="8.625" style="1" customWidth="1"/>
    <col min="15107" max="15107" width="60.625" style="1" customWidth="1"/>
    <col min="15108" max="15108" width="9.5" style="1" bestFit="1" customWidth="1"/>
    <col min="15109" max="15353" width="9" style="1"/>
    <col min="15354" max="15354" width="7.625" style="1" customWidth="1"/>
    <col min="15355" max="15355" width="41.875" style="1" customWidth="1"/>
    <col min="15356" max="15357" width="9.125" style="1" customWidth="1"/>
    <col min="15358" max="15360" width="0" style="1" hidden="1" customWidth="1"/>
    <col min="15361" max="15362" width="8.625" style="1" customWidth="1"/>
    <col min="15363" max="15363" width="60.625" style="1" customWidth="1"/>
    <col min="15364" max="15364" width="9.5" style="1" bestFit="1" customWidth="1"/>
    <col min="15365" max="15609" width="9" style="1"/>
    <col min="15610" max="15610" width="7.625" style="1" customWidth="1"/>
    <col min="15611" max="15611" width="41.875" style="1" customWidth="1"/>
    <col min="15612" max="15613" width="9.125" style="1" customWidth="1"/>
    <col min="15614" max="15616" width="0" style="1" hidden="1" customWidth="1"/>
    <col min="15617" max="15618" width="8.625" style="1" customWidth="1"/>
    <col min="15619" max="15619" width="60.625" style="1" customWidth="1"/>
    <col min="15620" max="15620" width="9.5" style="1" bestFit="1" customWidth="1"/>
    <col min="15621" max="15865" width="9" style="1"/>
    <col min="15866" max="15866" width="7.625" style="1" customWidth="1"/>
    <col min="15867" max="15867" width="41.875" style="1" customWidth="1"/>
    <col min="15868" max="15869" width="9.125" style="1" customWidth="1"/>
    <col min="15870" max="15872" width="0" style="1" hidden="1" customWidth="1"/>
    <col min="15873" max="15874" width="8.625" style="1" customWidth="1"/>
    <col min="15875" max="15875" width="60.625" style="1" customWidth="1"/>
    <col min="15876" max="15876" width="9.5" style="1" bestFit="1" customWidth="1"/>
    <col min="15877" max="16121" width="9" style="1"/>
    <col min="16122" max="16122" width="7.625" style="1" customWidth="1"/>
    <col min="16123" max="16123" width="41.875" style="1" customWidth="1"/>
    <col min="16124" max="16125" width="9.125" style="1" customWidth="1"/>
    <col min="16126" max="16128" width="0" style="1" hidden="1" customWidth="1"/>
    <col min="16129" max="16130" width="8.625" style="1" customWidth="1"/>
    <col min="16131" max="16131" width="60.625" style="1" customWidth="1"/>
    <col min="16132" max="16132" width="9.5" style="1" bestFit="1" customWidth="1"/>
    <col min="16133" max="16384" width="9" style="1"/>
  </cols>
  <sheetData>
    <row r="1" spans="1:10">
      <c r="A1" s="37" t="s">
        <v>1159</v>
      </c>
    </row>
    <row r="2" spans="1:10" ht="36.75" customHeight="1">
      <c r="A2" s="201" t="s">
        <v>1106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20.100000000000001" customHeight="1">
      <c r="A3" s="202"/>
      <c r="B3" s="202"/>
      <c r="C3" s="2"/>
      <c r="D3" s="3"/>
      <c r="E3" s="2"/>
      <c r="F3" s="2"/>
      <c r="G3" s="2"/>
      <c r="H3" s="4"/>
      <c r="I3" s="5"/>
      <c r="J3" s="6" t="s">
        <v>1160</v>
      </c>
    </row>
    <row r="4" spans="1:10" ht="20.100000000000001" customHeight="1">
      <c r="A4" s="203" t="s">
        <v>0</v>
      </c>
      <c r="B4" s="204" t="s">
        <v>1</v>
      </c>
      <c r="C4" s="205" t="s">
        <v>1339</v>
      </c>
      <c r="D4" s="208" t="s">
        <v>2</v>
      </c>
      <c r="E4" s="208"/>
      <c r="F4" s="208"/>
      <c r="G4" s="208"/>
      <c r="H4" s="209"/>
      <c r="I4" s="209"/>
      <c r="J4" s="210" t="s">
        <v>3</v>
      </c>
    </row>
    <row r="5" spans="1:10" ht="20.100000000000001" customHeight="1">
      <c r="A5" s="203"/>
      <c r="B5" s="204"/>
      <c r="C5" s="206"/>
      <c r="D5" s="205" t="s">
        <v>4</v>
      </c>
      <c r="E5" s="208" t="s">
        <v>5</v>
      </c>
      <c r="F5" s="208"/>
      <c r="G5" s="208"/>
      <c r="H5" s="211" t="s">
        <v>6</v>
      </c>
      <c r="I5" s="200" t="s">
        <v>7</v>
      </c>
      <c r="J5" s="210"/>
    </row>
    <row r="6" spans="1:10" ht="24.95" customHeight="1">
      <c r="A6" s="203"/>
      <c r="B6" s="204"/>
      <c r="C6" s="207"/>
      <c r="D6" s="207"/>
      <c r="E6" s="7" t="s">
        <v>8</v>
      </c>
      <c r="F6" s="7" t="s">
        <v>9</v>
      </c>
      <c r="G6" s="7" t="s">
        <v>10</v>
      </c>
      <c r="H6" s="212"/>
      <c r="I6" s="200"/>
      <c r="J6" s="210"/>
    </row>
    <row r="7" spans="1:10" ht="20.100000000000001" customHeight="1">
      <c r="A7" s="8">
        <v>101</v>
      </c>
      <c r="B7" s="9" t="s">
        <v>11</v>
      </c>
      <c r="C7" s="10">
        <v>46769</v>
      </c>
      <c r="D7" s="10">
        <f>D8+D12</f>
        <v>50320</v>
      </c>
      <c r="E7" s="10">
        <f>E8+E12</f>
        <v>0</v>
      </c>
      <c r="F7" s="10">
        <f>F8+F12</f>
        <v>0</v>
      </c>
      <c r="G7" s="10">
        <f>G8+G12</f>
        <v>0</v>
      </c>
      <c r="H7" s="10">
        <f t="shared" ref="H7:H20" si="0">D7-C7</f>
        <v>3551</v>
      </c>
      <c r="I7" s="11">
        <f t="shared" ref="I7:I20" si="1">ROUND(H7/C7*100,0)</f>
        <v>8</v>
      </c>
      <c r="J7" s="12"/>
    </row>
    <row r="8" spans="1:10" ht="20.100000000000001" customHeight="1">
      <c r="A8" s="8"/>
      <c r="B8" s="14" t="s">
        <v>12</v>
      </c>
      <c r="C8" s="10">
        <v>13149</v>
      </c>
      <c r="D8" s="10">
        <f>SUM(D9:D11)</f>
        <v>19588</v>
      </c>
      <c r="E8" s="10">
        <f>SUM(E9:E11)</f>
        <v>0</v>
      </c>
      <c r="F8" s="10">
        <f>SUM(F9:F11)</f>
        <v>0</v>
      </c>
      <c r="G8" s="10">
        <f>SUM(G9:G11)</f>
        <v>0</v>
      </c>
      <c r="H8" s="10">
        <f t="shared" si="0"/>
        <v>6439</v>
      </c>
      <c r="I8" s="11">
        <f t="shared" si="1"/>
        <v>49</v>
      </c>
      <c r="J8" s="15"/>
    </row>
    <row r="9" spans="1:10" ht="20.100000000000001" customHeight="1">
      <c r="A9" s="8">
        <v>1010101</v>
      </c>
      <c r="B9" s="14" t="s">
        <v>13</v>
      </c>
      <c r="C9" s="10">
        <v>7890</v>
      </c>
      <c r="D9" s="10">
        <v>12371</v>
      </c>
      <c r="E9" s="10"/>
      <c r="F9" s="10"/>
      <c r="G9" s="10"/>
      <c r="H9" s="10">
        <f t="shared" si="0"/>
        <v>4481</v>
      </c>
      <c r="I9" s="11">
        <f t="shared" si="1"/>
        <v>57</v>
      </c>
      <c r="J9" s="15"/>
    </row>
    <row r="10" spans="1:10" ht="20.100000000000001" customHeight="1">
      <c r="A10" s="8">
        <v>1010104</v>
      </c>
      <c r="B10" s="14" t="s">
        <v>14</v>
      </c>
      <c r="C10" s="10">
        <v>3992</v>
      </c>
      <c r="D10" s="10">
        <v>5705</v>
      </c>
      <c r="E10" s="10"/>
      <c r="F10" s="10"/>
      <c r="G10" s="10"/>
      <c r="H10" s="10">
        <f t="shared" si="0"/>
        <v>1713</v>
      </c>
      <c r="I10" s="11">
        <f t="shared" si="1"/>
        <v>43</v>
      </c>
      <c r="J10" s="15"/>
    </row>
    <row r="11" spans="1:10" ht="20.100000000000001" customHeight="1">
      <c r="A11" s="8">
        <v>10104</v>
      </c>
      <c r="B11" s="14" t="s">
        <v>15</v>
      </c>
      <c r="C11" s="10">
        <v>1267</v>
      </c>
      <c r="D11" s="10">
        <v>1512</v>
      </c>
      <c r="E11" s="10"/>
      <c r="F11" s="10"/>
      <c r="G11" s="10"/>
      <c r="H11" s="10">
        <f t="shared" si="0"/>
        <v>245</v>
      </c>
      <c r="I11" s="11">
        <f t="shared" si="1"/>
        <v>19</v>
      </c>
      <c r="J11" s="15"/>
    </row>
    <row r="12" spans="1:10" ht="20.100000000000001" customHeight="1">
      <c r="A12" s="8"/>
      <c r="B12" s="14" t="s">
        <v>16</v>
      </c>
      <c r="C12" s="10">
        <v>33620</v>
      </c>
      <c r="D12" s="10">
        <f>SUM(D13:D20)</f>
        <v>30732</v>
      </c>
      <c r="E12" s="10">
        <f>SUM(E13:E20)</f>
        <v>0</v>
      </c>
      <c r="F12" s="10">
        <f>SUM(F13:F20)</f>
        <v>0</v>
      </c>
      <c r="G12" s="10">
        <f>SUM(G13:G20)</f>
        <v>0</v>
      </c>
      <c r="H12" s="10">
        <f t="shared" si="0"/>
        <v>-2888</v>
      </c>
      <c r="I12" s="11">
        <f t="shared" si="1"/>
        <v>-9</v>
      </c>
      <c r="J12" s="15"/>
    </row>
    <row r="13" spans="1:10" ht="20.100000000000001" customHeight="1">
      <c r="A13" s="8">
        <v>10103</v>
      </c>
      <c r="B13" s="14" t="s">
        <v>17</v>
      </c>
      <c r="C13" s="10">
        <v>11322</v>
      </c>
      <c r="D13" s="10">
        <v>225</v>
      </c>
      <c r="E13" s="10"/>
      <c r="F13" s="10"/>
      <c r="G13" s="10"/>
      <c r="H13" s="16">
        <f t="shared" si="0"/>
        <v>-11097</v>
      </c>
      <c r="I13" s="11">
        <f t="shared" si="1"/>
        <v>-98</v>
      </c>
      <c r="J13" s="15"/>
    </row>
    <row r="14" spans="1:10" ht="20.100000000000001" customHeight="1">
      <c r="A14" s="8">
        <v>10104</v>
      </c>
      <c r="B14" s="14" t="s">
        <v>18</v>
      </c>
      <c r="C14" s="10">
        <v>2072</v>
      </c>
      <c r="D14" s="10">
        <v>2520</v>
      </c>
      <c r="E14" s="10"/>
      <c r="F14" s="10"/>
      <c r="G14" s="10"/>
      <c r="H14" s="10">
        <f t="shared" si="0"/>
        <v>448</v>
      </c>
      <c r="I14" s="11">
        <f t="shared" si="1"/>
        <v>22</v>
      </c>
      <c r="J14" s="15"/>
    </row>
    <row r="15" spans="1:10" ht="20.100000000000001" customHeight="1">
      <c r="A15" s="8">
        <v>10106</v>
      </c>
      <c r="B15" s="14" t="s">
        <v>19</v>
      </c>
      <c r="C15" s="10">
        <v>1407</v>
      </c>
      <c r="D15" s="10">
        <v>1590</v>
      </c>
      <c r="E15" s="10"/>
      <c r="F15" s="10"/>
      <c r="G15" s="10"/>
      <c r="H15" s="10">
        <f t="shared" si="0"/>
        <v>183</v>
      </c>
      <c r="I15" s="11">
        <f t="shared" si="1"/>
        <v>13</v>
      </c>
      <c r="J15" s="15"/>
    </row>
    <row r="16" spans="1:10" ht="20.100000000000001" customHeight="1">
      <c r="A16" s="8">
        <v>10107</v>
      </c>
      <c r="B16" s="14" t="s">
        <v>20</v>
      </c>
      <c r="C16" s="10">
        <v>747</v>
      </c>
      <c r="D16" s="10">
        <v>1145</v>
      </c>
      <c r="E16" s="10"/>
      <c r="F16" s="10"/>
      <c r="G16" s="10"/>
      <c r="H16" s="10">
        <f t="shared" si="0"/>
        <v>398</v>
      </c>
      <c r="I16" s="11">
        <f t="shared" si="1"/>
        <v>53</v>
      </c>
      <c r="J16" s="15"/>
    </row>
    <row r="17" spans="1:10" ht="20.100000000000001" customHeight="1">
      <c r="A17" s="8">
        <v>10112</v>
      </c>
      <c r="B17" s="14" t="s">
        <v>21</v>
      </c>
      <c r="C17" s="10">
        <v>531</v>
      </c>
      <c r="D17" s="10">
        <v>602</v>
      </c>
      <c r="E17" s="10"/>
      <c r="F17" s="10"/>
      <c r="G17" s="10"/>
      <c r="H17" s="10">
        <f t="shared" si="0"/>
        <v>71</v>
      </c>
      <c r="I17" s="11">
        <f t="shared" si="1"/>
        <v>13</v>
      </c>
      <c r="J17" s="15"/>
    </row>
    <row r="18" spans="1:10" ht="20.100000000000001" customHeight="1">
      <c r="A18" s="8">
        <v>10118</v>
      </c>
      <c r="B18" s="14" t="s">
        <v>22</v>
      </c>
      <c r="C18" s="10">
        <v>6041</v>
      </c>
      <c r="D18" s="10">
        <v>7520</v>
      </c>
      <c r="E18" s="10"/>
      <c r="F18" s="10"/>
      <c r="G18" s="10"/>
      <c r="H18" s="10">
        <f t="shared" si="0"/>
        <v>1479</v>
      </c>
      <c r="I18" s="11">
        <f t="shared" si="1"/>
        <v>24</v>
      </c>
      <c r="J18" s="15"/>
    </row>
    <row r="19" spans="1:10" ht="20.100000000000001" customHeight="1">
      <c r="A19" s="8">
        <v>10119</v>
      </c>
      <c r="B19" s="14" t="s">
        <v>23</v>
      </c>
      <c r="C19" s="10">
        <v>5225</v>
      </c>
      <c r="D19" s="10">
        <v>9560</v>
      </c>
      <c r="E19" s="10"/>
      <c r="F19" s="10"/>
      <c r="G19" s="10"/>
      <c r="H19" s="10">
        <f t="shared" si="0"/>
        <v>4335</v>
      </c>
      <c r="I19" s="11">
        <f t="shared" si="1"/>
        <v>83</v>
      </c>
      <c r="J19" s="15"/>
    </row>
    <row r="20" spans="1:10" ht="20.100000000000001" customHeight="1">
      <c r="A20" s="8"/>
      <c r="B20" s="14" t="s">
        <v>24</v>
      </c>
      <c r="C20" s="10">
        <v>6275</v>
      </c>
      <c r="D20" s="10">
        <v>7570</v>
      </c>
      <c r="E20" s="10"/>
      <c r="F20" s="10"/>
      <c r="G20" s="10"/>
      <c r="H20" s="10">
        <f t="shared" si="0"/>
        <v>1295</v>
      </c>
      <c r="I20" s="11">
        <f t="shared" si="1"/>
        <v>21</v>
      </c>
      <c r="J20" s="15"/>
    </row>
    <row r="21" spans="1:10" ht="20.100000000000001" customHeight="1">
      <c r="A21" s="8"/>
      <c r="B21" s="14"/>
      <c r="C21" s="10"/>
      <c r="D21" s="10"/>
      <c r="E21" s="10"/>
      <c r="F21" s="10"/>
      <c r="G21" s="10"/>
      <c r="H21" s="10"/>
      <c r="I21" s="11"/>
      <c r="J21" s="15"/>
    </row>
    <row r="22" spans="1:10" ht="20.100000000000001" customHeight="1">
      <c r="A22" s="8">
        <v>103</v>
      </c>
      <c r="B22" s="9" t="s">
        <v>25</v>
      </c>
      <c r="C22" s="10">
        <v>29229</v>
      </c>
      <c r="D22" s="10">
        <f>SUM(D23,D36:D38,D41,D43)</f>
        <v>31040</v>
      </c>
      <c r="E22" s="10">
        <f>SUM(E23,E36:E38,E41,E43)</f>
        <v>0</v>
      </c>
      <c r="F22" s="10">
        <f>SUM(F23,F36:F38,F41,F43)</f>
        <v>0</v>
      </c>
      <c r="G22" s="10">
        <f>SUM(G23,G36:G38,G41,G43)</f>
        <v>0</v>
      </c>
      <c r="H22" s="10">
        <f>SUM(H23,H36:H38,H41,H43)</f>
        <v>1811</v>
      </c>
      <c r="I22" s="11">
        <f t="shared" ref="I22:I43" si="2">ROUND(H22/C22*100,0)</f>
        <v>6</v>
      </c>
      <c r="J22" s="15"/>
    </row>
    <row r="23" spans="1:10" ht="20.100000000000001" customHeight="1">
      <c r="A23" s="8">
        <v>10302</v>
      </c>
      <c r="B23" s="14" t="s">
        <v>26</v>
      </c>
      <c r="C23" s="12">
        <v>7089</v>
      </c>
      <c r="D23" s="12">
        <f>SUM(D24:D33)</f>
        <v>5324</v>
      </c>
      <c r="E23" s="12"/>
      <c r="F23" s="12">
        <f>SUM(F24:F33)</f>
        <v>0</v>
      </c>
      <c r="G23" s="12">
        <f>SUM(G24:G33)</f>
        <v>0</v>
      </c>
      <c r="H23" s="10">
        <f t="shared" ref="H23:H37" si="3">D23-C23</f>
        <v>-1765</v>
      </c>
      <c r="I23" s="11">
        <f t="shared" si="2"/>
        <v>-25</v>
      </c>
      <c r="J23" s="17"/>
    </row>
    <row r="24" spans="1:10" ht="20.100000000000001" customHeight="1">
      <c r="A24" s="8">
        <v>1030201</v>
      </c>
      <c r="B24" s="14" t="s">
        <v>27</v>
      </c>
      <c r="C24" s="10">
        <v>240</v>
      </c>
      <c r="D24" s="10">
        <v>228</v>
      </c>
      <c r="E24" s="10"/>
      <c r="F24" s="10"/>
      <c r="G24" s="10"/>
      <c r="H24" s="10">
        <f t="shared" si="3"/>
        <v>-12</v>
      </c>
      <c r="I24" s="11">
        <f t="shared" si="2"/>
        <v>-5</v>
      </c>
      <c r="J24" s="17"/>
    </row>
    <row r="25" spans="1:10" ht="20.100000000000001" customHeight="1">
      <c r="A25" s="8">
        <v>1030202</v>
      </c>
      <c r="B25" s="14" t="s">
        <v>28</v>
      </c>
      <c r="C25" s="10">
        <v>68</v>
      </c>
      <c r="D25" s="10">
        <v>65</v>
      </c>
      <c r="E25" s="10"/>
      <c r="F25" s="10"/>
      <c r="G25" s="10"/>
      <c r="H25" s="10">
        <f t="shared" si="3"/>
        <v>-3</v>
      </c>
      <c r="I25" s="11">
        <f t="shared" si="2"/>
        <v>-4</v>
      </c>
      <c r="J25" s="15"/>
    </row>
    <row r="26" spans="1:10" ht="20.100000000000001" customHeight="1">
      <c r="A26" s="8">
        <v>1030203</v>
      </c>
      <c r="B26" s="14" t="s">
        <v>29</v>
      </c>
      <c r="C26" s="10">
        <v>1461</v>
      </c>
      <c r="D26" s="10">
        <v>1477</v>
      </c>
      <c r="E26" s="10"/>
      <c r="F26" s="10"/>
      <c r="G26" s="10"/>
      <c r="H26" s="10">
        <f t="shared" si="3"/>
        <v>16</v>
      </c>
      <c r="I26" s="11">
        <f t="shared" si="2"/>
        <v>1</v>
      </c>
      <c r="J26" s="15"/>
    </row>
    <row r="27" spans="1:10" ht="20.100000000000001" customHeight="1">
      <c r="A27" s="8">
        <v>1030216</v>
      </c>
      <c r="B27" s="14" t="s">
        <v>30</v>
      </c>
      <c r="C27" s="10">
        <v>976</v>
      </c>
      <c r="D27" s="10">
        <v>984</v>
      </c>
      <c r="E27" s="10"/>
      <c r="F27" s="10"/>
      <c r="G27" s="10"/>
      <c r="H27" s="10">
        <f t="shared" si="3"/>
        <v>8</v>
      </c>
      <c r="I27" s="11">
        <f t="shared" si="2"/>
        <v>1</v>
      </c>
      <c r="J27" s="15"/>
    </row>
    <row r="28" spans="1:10" ht="20.100000000000001" customHeight="1">
      <c r="A28" s="8">
        <v>1030218</v>
      </c>
      <c r="B28" s="14" t="s">
        <v>1337</v>
      </c>
      <c r="C28" s="10">
        <v>130</v>
      </c>
      <c r="D28" s="10">
        <v>150</v>
      </c>
      <c r="E28" s="10"/>
      <c r="F28" s="10"/>
      <c r="G28" s="10"/>
      <c r="H28" s="10">
        <f t="shared" si="3"/>
        <v>20</v>
      </c>
      <c r="I28" s="11">
        <f t="shared" si="2"/>
        <v>15</v>
      </c>
      <c r="J28" s="15"/>
    </row>
    <row r="29" spans="1:10" ht="20.100000000000001" customHeight="1">
      <c r="A29" s="8">
        <v>1030219</v>
      </c>
      <c r="B29" s="14" t="s">
        <v>31</v>
      </c>
      <c r="C29" s="10">
        <v>761</v>
      </c>
      <c r="D29" s="10">
        <v>800</v>
      </c>
      <c r="E29" s="10"/>
      <c r="F29" s="10"/>
      <c r="G29" s="10"/>
      <c r="H29" s="10">
        <f t="shared" si="3"/>
        <v>39</v>
      </c>
      <c r="I29" s="11">
        <f t="shared" si="2"/>
        <v>5</v>
      </c>
      <c r="J29" s="15"/>
    </row>
    <row r="30" spans="1:10" ht="20.100000000000001" customHeight="1">
      <c r="A30" s="8">
        <v>1030220</v>
      </c>
      <c r="B30" s="14" t="s">
        <v>32</v>
      </c>
      <c r="C30" s="10">
        <v>761</v>
      </c>
      <c r="D30" s="10">
        <v>800</v>
      </c>
      <c r="E30" s="10"/>
      <c r="F30" s="10"/>
      <c r="G30" s="10"/>
      <c r="H30" s="10">
        <f t="shared" si="3"/>
        <v>39</v>
      </c>
      <c r="I30" s="11">
        <f t="shared" si="2"/>
        <v>5</v>
      </c>
      <c r="J30" s="15"/>
    </row>
    <row r="31" spans="1:10" ht="20.100000000000001" customHeight="1">
      <c r="A31" s="8">
        <v>1030221</v>
      </c>
      <c r="B31" s="14" t="s">
        <v>33</v>
      </c>
      <c r="C31" s="10">
        <v>97</v>
      </c>
      <c r="D31" s="10"/>
      <c r="E31" s="10"/>
      <c r="F31" s="10"/>
      <c r="G31" s="10"/>
      <c r="H31" s="10">
        <f t="shared" si="3"/>
        <v>-97</v>
      </c>
      <c r="I31" s="11">
        <f t="shared" si="2"/>
        <v>-100</v>
      </c>
      <c r="J31" s="15"/>
    </row>
    <row r="32" spans="1:10" ht="20.100000000000001" customHeight="1">
      <c r="A32" s="8">
        <v>1030222</v>
      </c>
      <c r="B32" s="14" t="s">
        <v>34</v>
      </c>
      <c r="C32" s="10">
        <v>1940</v>
      </c>
      <c r="D32" s="10">
        <v>220</v>
      </c>
      <c r="E32" s="10"/>
      <c r="F32" s="10"/>
      <c r="G32" s="10"/>
      <c r="H32" s="10">
        <f t="shared" si="3"/>
        <v>-1720</v>
      </c>
      <c r="I32" s="11">
        <f t="shared" si="2"/>
        <v>-89</v>
      </c>
      <c r="J32" s="15"/>
    </row>
    <row r="33" spans="1:10" ht="20.100000000000001" customHeight="1">
      <c r="A33" s="8">
        <v>1030223</v>
      </c>
      <c r="B33" s="14" t="s">
        <v>35</v>
      </c>
      <c r="C33" s="10">
        <v>655</v>
      </c>
      <c r="D33" s="10">
        <f>D34+D35</f>
        <v>600</v>
      </c>
      <c r="E33" s="10"/>
      <c r="F33" s="10">
        <f>F34+F35</f>
        <v>0</v>
      </c>
      <c r="G33" s="10">
        <f>G34+G35</f>
        <v>0</v>
      </c>
      <c r="H33" s="10">
        <f t="shared" si="3"/>
        <v>-55</v>
      </c>
      <c r="I33" s="11">
        <f t="shared" si="2"/>
        <v>-8</v>
      </c>
      <c r="J33" s="15"/>
    </row>
    <row r="34" spans="1:10" ht="20.100000000000001" customHeight="1">
      <c r="A34" s="8"/>
      <c r="B34" s="14" t="s">
        <v>36</v>
      </c>
      <c r="C34" s="10">
        <v>372</v>
      </c>
      <c r="D34" s="10">
        <v>400</v>
      </c>
      <c r="E34" s="10"/>
      <c r="F34" s="10"/>
      <c r="G34" s="10"/>
      <c r="H34" s="10">
        <f t="shared" si="3"/>
        <v>28</v>
      </c>
      <c r="I34" s="11">
        <f t="shared" si="2"/>
        <v>8</v>
      </c>
      <c r="J34" s="15"/>
    </row>
    <row r="35" spans="1:10" ht="20.100000000000001" customHeight="1">
      <c r="A35" s="8"/>
      <c r="B35" s="14" t="s">
        <v>37</v>
      </c>
      <c r="C35" s="10">
        <v>283</v>
      </c>
      <c r="D35" s="10">
        <v>200</v>
      </c>
      <c r="E35" s="10"/>
      <c r="F35" s="10"/>
      <c r="G35" s="10"/>
      <c r="H35" s="10">
        <f t="shared" si="3"/>
        <v>-83</v>
      </c>
      <c r="I35" s="11">
        <f t="shared" si="2"/>
        <v>-29</v>
      </c>
      <c r="J35" s="15"/>
    </row>
    <row r="36" spans="1:10" ht="30" customHeight="1">
      <c r="A36" s="8">
        <v>10304</v>
      </c>
      <c r="B36" s="14" t="s">
        <v>1338</v>
      </c>
      <c r="C36" s="10">
        <v>6522</v>
      </c>
      <c r="D36" s="10">
        <v>8150</v>
      </c>
      <c r="E36" s="10"/>
      <c r="F36" s="10"/>
      <c r="G36" s="10"/>
      <c r="H36" s="10">
        <f t="shared" si="3"/>
        <v>1628</v>
      </c>
      <c r="I36" s="11">
        <f t="shared" si="2"/>
        <v>25</v>
      </c>
      <c r="J36" s="18"/>
    </row>
    <row r="37" spans="1:10" ht="20.100000000000001" customHeight="1">
      <c r="A37" s="8">
        <v>10305</v>
      </c>
      <c r="B37" s="14" t="s">
        <v>38</v>
      </c>
      <c r="C37" s="10">
        <v>7667</v>
      </c>
      <c r="D37" s="10">
        <f>8400+1016</f>
        <v>9416</v>
      </c>
      <c r="E37" s="10"/>
      <c r="F37" s="10"/>
      <c r="G37" s="10"/>
      <c r="H37" s="10">
        <f t="shared" si="3"/>
        <v>1749</v>
      </c>
      <c r="I37" s="11">
        <f t="shared" si="2"/>
        <v>23</v>
      </c>
      <c r="J37" s="15"/>
    </row>
    <row r="38" spans="1:10" ht="20.100000000000001" customHeight="1">
      <c r="A38" s="8">
        <v>10307</v>
      </c>
      <c r="B38" s="19" t="s">
        <v>39</v>
      </c>
      <c r="C38" s="10">
        <f t="shared" ref="C38:H38" si="4">C39+C40</f>
        <v>4326</v>
      </c>
      <c r="D38" s="10">
        <f t="shared" si="4"/>
        <v>4060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-266</v>
      </c>
      <c r="I38" s="11">
        <f t="shared" si="2"/>
        <v>-6</v>
      </c>
      <c r="J38" s="15"/>
    </row>
    <row r="39" spans="1:10" ht="20.100000000000001" customHeight="1">
      <c r="A39" s="8">
        <v>1030714</v>
      </c>
      <c r="B39" s="14" t="s">
        <v>40</v>
      </c>
      <c r="C39" s="10">
        <v>1773</v>
      </c>
      <c r="D39" s="10">
        <v>1500</v>
      </c>
      <c r="E39" s="10"/>
      <c r="F39" s="10"/>
      <c r="G39" s="10"/>
      <c r="H39" s="10">
        <f>D39-C39</f>
        <v>-273</v>
      </c>
      <c r="I39" s="11">
        <f t="shared" si="2"/>
        <v>-15</v>
      </c>
      <c r="J39" s="15"/>
    </row>
    <row r="40" spans="1:10" ht="20.100000000000001" customHeight="1">
      <c r="A40" s="8">
        <v>1070799</v>
      </c>
      <c r="B40" s="14" t="s">
        <v>41</v>
      </c>
      <c r="C40" s="10">
        <v>2553</v>
      </c>
      <c r="D40" s="10">
        <v>2560</v>
      </c>
      <c r="E40" s="10"/>
      <c r="F40" s="10"/>
      <c r="G40" s="10"/>
      <c r="H40" s="10">
        <f>D40-C40</f>
        <v>7</v>
      </c>
      <c r="I40" s="11">
        <f t="shared" si="2"/>
        <v>0</v>
      </c>
      <c r="J40" s="15"/>
    </row>
    <row r="41" spans="1:10" ht="20.100000000000001" customHeight="1">
      <c r="A41" s="8">
        <v>10309</v>
      </c>
      <c r="B41" s="14" t="s">
        <v>42</v>
      </c>
      <c r="C41" s="10">
        <f>C42</f>
        <v>559</v>
      </c>
      <c r="D41" s="10">
        <f>D42</f>
        <v>590</v>
      </c>
      <c r="E41" s="10">
        <f>E42</f>
        <v>0</v>
      </c>
      <c r="F41" s="10">
        <f>F42</f>
        <v>0</v>
      </c>
      <c r="G41" s="10">
        <f>G42</f>
        <v>0</v>
      </c>
      <c r="H41" s="10">
        <f>D41-C41</f>
        <v>31</v>
      </c>
      <c r="I41" s="11">
        <f t="shared" si="2"/>
        <v>6</v>
      </c>
      <c r="J41" s="15"/>
    </row>
    <row r="42" spans="1:10" ht="20.100000000000001" customHeight="1">
      <c r="A42" s="8">
        <v>1030903</v>
      </c>
      <c r="B42" s="14" t="s">
        <v>43</v>
      </c>
      <c r="C42" s="10">
        <v>559</v>
      </c>
      <c r="D42" s="10">
        <v>590</v>
      </c>
      <c r="E42" s="10"/>
      <c r="F42" s="10"/>
      <c r="G42" s="10"/>
      <c r="H42" s="10">
        <f>D42-C42</f>
        <v>31</v>
      </c>
      <c r="I42" s="11">
        <f t="shared" si="2"/>
        <v>6</v>
      </c>
      <c r="J42" s="15"/>
    </row>
    <row r="43" spans="1:10" ht="20.100000000000001" customHeight="1">
      <c r="A43" s="8">
        <v>10399</v>
      </c>
      <c r="B43" s="14" t="s">
        <v>44</v>
      </c>
      <c r="C43" s="10">
        <v>3066</v>
      </c>
      <c r="D43" s="10">
        <v>3500</v>
      </c>
      <c r="E43" s="10"/>
      <c r="F43" s="10"/>
      <c r="G43" s="10"/>
      <c r="H43" s="10">
        <f>D43-C43</f>
        <v>434</v>
      </c>
      <c r="I43" s="11">
        <f t="shared" si="2"/>
        <v>14</v>
      </c>
      <c r="J43" s="15"/>
    </row>
    <row r="44" spans="1:10" ht="20.100000000000001" customHeight="1">
      <c r="A44" s="8"/>
      <c r="B44" s="14"/>
      <c r="C44" s="10"/>
      <c r="D44" s="10"/>
      <c r="E44" s="10"/>
      <c r="F44" s="10"/>
      <c r="G44" s="10"/>
      <c r="H44" s="10"/>
      <c r="I44" s="11"/>
      <c r="J44" s="15"/>
    </row>
    <row r="45" spans="1:10" ht="20.100000000000001" customHeight="1">
      <c r="A45" s="8"/>
      <c r="B45" s="20" t="s">
        <v>45</v>
      </c>
      <c r="C45" s="10">
        <v>75998</v>
      </c>
      <c r="D45" s="10">
        <f>D7+D22</f>
        <v>81360</v>
      </c>
      <c r="E45" s="10">
        <f>E7+E22</f>
        <v>0</v>
      </c>
      <c r="F45" s="10">
        <f>F7+F22</f>
        <v>0</v>
      </c>
      <c r="G45" s="10">
        <f>G7+G22</f>
        <v>0</v>
      </c>
      <c r="H45" s="10">
        <f>D45-C45</f>
        <v>5362</v>
      </c>
      <c r="I45" s="11">
        <f>ROUND(H45/C45*100,0)</f>
        <v>7</v>
      </c>
      <c r="J45" s="21"/>
    </row>
    <row r="46" spans="1:10" ht="20.100000000000001" customHeight="1">
      <c r="A46" s="8"/>
      <c r="B46" s="22"/>
      <c r="C46" s="10"/>
      <c r="D46" s="10"/>
      <c r="E46" s="10"/>
      <c r="F46" s="10"/>
      <c r="G46" s="10"/>
      <c r="H46" s="10"/>
      <c r="I46" s="11"/>
      <c r="J46" s="15"/>
    </row>
    <row r="47" spans="1:10" ht="20.100000000000001" customHeight="1">
      <c r="A47" s="8"/>
      <c r="B47" s="23" t="s">
        <v>46</v>
      </c>
      <c r="C47" s="12">
        <v>10245</v>
      </c>
      <c r="D47" s="12">
        <f>SUM(D48:D51,D54,D56:D57)</f>
        <v>9150</v>
      </c>
      <c r="E47" s="12">
        <f>SUM(E48:E51,E54,E56:E57)</f>
        <v>0</v>
      </c>
      <c r="F47" s="12">
        <f>SUM(F48:F51,F54,F56:F57)</f>
        <v>0</v>
      </c>
      <c r="G47" s="12">
        <f>SUM(G48:G51,G54,G56:G57)</f>
        <v>0</v>
      </c>
      <c r="H47" s="10">
        <f t="shared" ref="H47:H53" si="5">D47-C47</f>
        <v>-1095</v>
      </c>
      <c r="I47" s="11">
        <f t="shared" ref="I47:I53" si="6">ROUND(H47/C47*100,0)</f>
        <v>-11</v>
      </c>
      <c r="J47" s="15"/>
    </row>
    <row r="48" spans="1:10" ht="20.100000000000001" customHeight="1">
      <c r="A48" s="8">
        <v>1010101</v>
      </c>
      <c r="B48" s="19" t="s">
        <v>47</v>
      </c>
      <c r="C48" s="10">
        <f t="shared" ref="C48:G49" si="7">ROUND(C9/0.375*0.125,0)</f>
        <v>2630</v>
      </c>
      <c r="D48" s="10">
        <f t="shared" si="7"/>
        <v>4124</v>
      </c>
      <c r="E48" s="10">
        <f t="shared" si="7"/>
        <v>0</v>
      </c>
      <c r="F48" s="10">
        <f t="shared" si="7"/>
        <v>0</v>
      </c>
      <c r="G48" s="10">
        <f t="shared" si="7"/>
        <v>0</v>
      </c>
      <c r="H48" s="10">
        <f t="shared" si="5"/>
        <v>1494</v>
      </c>
      <c r="I48" s="11">
        <f t="shared" si="6"/>
        <v>57</v>
      </c>
      <c r="J48" s="15"/>
    </row>
    <row r="49" spans="1:10" ht="20.100000000000001" customHeight="1">
      <c r="A49" s="8">
        <v>1010104</v>
      </c>
      <c r="B49" s="19" t="s">
        <v>48</v>
      </c>
      <c r="C49" s="10">
        <f t="shared" si="7"/>
        <v>1331</v>
      </c>
      <c r="D49" s="10">
        <f t="shared" si="7"/>
        <v>1902</v>
      </c>
      <c r="E49" s="10">
        <f t="shared" si="7"/>
        <v>0</v>
      </c>
      <c r="F49" s="10">
        <f t="shared" si="7"/>
        <v>0</v>
      </c>
      <c r="G49" s="10">
        <f t="shared" si="7"/>
        <v>0</v>
      </c>
      <c r="H49" s="10">
        <f t="shared" si="5"/>
        <v>571</v>
      </c>
      <c r="I49" s="11">
        <f t="shared" si="6"/>
        <v>43</v>
      </c>
      <c r="J49" s="15"/>
    </row>
    <row r="50" spans="1:10" ht="20.100000000000001" customHeight="1">
      <c r="A50" s="8">
        <v>10103</v>
      </c>
      <c r="B50" s="19" t="s">
        <v>49</v>
      </c>
      <c r="C50" s="10">
        <v>3774</v>
      </c>
      <c r="D50" s="10">
        <f>ROUND(D13/0.375*0.125,0)</f>
        <v>75</v>
      </c>
      <c r="E50" s="10">
        <f>ROUND(E13/0.375*0.125,0)</f>
        <v>0</v>
      </c>
      <c r="F50" s="10">
        <f>ROUND(F13/0.375*0.125,0)</f>
        <v>0</v>
      </c>
      <c r="G50" s="10">
        <f>ROUND(G13/0.375*0.125,0)</f>
        <v>0</v>
      </c>
      <c r="H50" s="10">
        <f t="shared" si="5"/>
        <v>-3699</v>
      </c>
      <c r="I50" s="11">
        <f t="shared" si="6"/>
        <v>-98</v>
      </c>
      <c r="J50" s="15"/>
    </row>
    <row r="51" spans="1:10" ht="20.100000000000001" customHeight="1">
      <c r="A51" s="8">
        <v>10104</v>
      </c>
      <c r="B51" s="19" t="s">
        <v>50</v>
      </c>
      <c r="C51" s="10">
        <v>1430</v>
      </c>
      <c r="D51" s="10">
        <f>D52+D53</f>
        <v>1728</v>
      </c>
      <c r="E51" s="10">
        <f>E52+E53</f>
        <v>0</v>
      </c>
      <c r="F51" s="10">
        <f>F52+F53</f>
        <v>0</v>
      </c>
      <c r="G51" s="10">
        <f>G52+G53</f>
        <v>0</v>
      </c>
      <c r="H51" s="10">
        <f t="shared" si="5"/>
        <v>298</v>
      </c>
      <c r="I51" s="11">
        <f t="shared" si="6"/>
        <v>21</v>
      </c>
      <c r="J51" s="15"/>
    </row>
    <row r="52" spans="1:10" ht="20.100000000000001" customHeight="1">
      <c r="A52" s="8"/>
      <c r="B52" s="19" t="s">
        <v>51</v>
      </c>
      <c r="C52" s="10">
        <f>ROUND(C11/0.28*0.12,0)</f>
        <v>543</v>
      </c>
      <c r="D52" s="10">
        <f>ROUND(D11/0.28*0.12,0)</f>
        <v>648</v>
      </c>
      <c r="E52" s="10">
        <f>ROUND(E11/0.28*0.12,0)</f>
        <v>0</v>
      </c>
      <c r="F52" s="10">
        <f>ROUND(F11/0.28*0.12,0)</f>
        <v>0</v>
      </c>
      <c r="G52" s="10">
        <f>ROUND(G11/0.28*0.12,0)</f>
        <v>0</v>
      </c>
      <c r="H52" s="10">
        <f t="shared" si="5"/>
        <v>105</v>
      </c>
      <c r="I52" s="11">
        <f t="shared" si="6"/>
        <v>19</v>
      </c>
      <c r="J52" s="15"/>
    </row>
    <row r="53" spans="1:10" ht="20.100000000000001" customHeight="1">
      <c r="A53" s="8"/>
      <c r="B53" s="19" t="s">
        <v>52</v>
      </c>
      <c r="C53" s="10">
        <f>ROUND(C14/0.28*0.12,0)-1</f>
        <v>887</v>
      </c>
      <c r="D53" s="10">
        <f>ROUND(D14/0.28*0.12,0)</f>
        <v>1080</v>
      </c>
      <c r="E53" s="10">
        <f>ROUND(E14/0.28*0.12,0)</f>
        <v>0</v>
      </c>
      <c r="F53" s="10">
        <f>ROUND(F14/0.28*0.12,0)</f>
        <v>0</v>
      </c>
      <c r="G53" s="10">
        <f>ROUND(G14/0.28*0.12,0)</f>
        <v>0</v>
      </c>
      <c r="H53" s="10">
        <f t="shared" si="5"/>
        <v>193</v>
      </c>
      <c r="I53" s="11">
        <f t="shared" si="6"/>
        <v>22</v>
      </c>
      <c r="J53" s="15"/>
    </row>
    <row r="54" spans="1:10" ht="20.100000000000001" customHeight="1">
      <c r="A54" s="8">
        <v>10106</v>
      </c>
      <c r="B54" s="19" t="s">
        <v>53</v>
      </c>
      <c r="C54" s="10">
        <v>603</v>
      </c>
      <c r="D54" s="10">
        <f t="shared" ref="D54:I54" si="8">D55</f>
        <v>681</v>
      </c>
      <c r="E54" s="10">
        <f t="shared" si="8"/>
        <v>0</v>
      </c>
      <c r="F54" s="10">
        <f t="shared" si="8"/>
        <v>0</v>
      </c>
      <c r="G54" s="10">
        <f t="shared" si="8"/>
        <v>0</v>
      </c>
      <c r="H54" s="10">
        <f t="shared" si="8"/>
        <v>78</v>
      </c>
      <c r="I54" s="11">
        <f t="shared" si="8"/>
        <v>13</v>
      </c>
      <c r="J54" s="15"/>
    </row>
    <row r="55" spans="1:10" ht="20.100000000000001" customHeight="1">
      <c r="A55" s="8"/>
      <c r="B55" s="19" t="s">
        <v>54</v>
      </c>
      <c r="C55" s="10">
        <f>ROUND(C15/0.28*0.12,0)</f>
        <v>603</v>
      </c>
      <c r="D55" s="10">
        <f>ROUND(D15/0.28*0.12,0)</f>
        <v>681</v>
      </c>
      <c r="E55" s="10">
        <f>ROUND(E15/0.28*0.12,0)</f>
        <v>0</v>
      </c>
      <c r="F55" s="10">
        <f>ROUND(F15/0.28*0.12,0)</f>
        <v>0</v>
      </c>
      <c r="G55" s="10">
        <f>ROUND(G15/0.28*0.12,0)</f>
        <v>0</v>
      </c>
      <c r="H55" s="10">
        <f>D55-C55</f>
        <v>78</v>
      </c>
      <c r="I55" s="11">
        <f>ROUND(H55/C55*100,0)</f>
        <v>13</v>
      </c>
      <c r="J55" s="15"/>
    </row>
    <row r="56" spans="1:10" ht="20.100000000000001" customHeight="1">
      <c r="A56" s="8">
        <v>10107</v>
      </c>
      <c r="B56" s="19" t="s">
        <v>55</v>
      </c>
      <c r="C56" s="10">
        <f>ROUND(C16/0.75*0.25,0)</f>
        <v>249</v>
      </c>
      <c r="D56" s="10">
        <f>ROUND(D16/0.75*0.25,0)</f>
        <v>382</v>
      </c>
      <c r="E56" s="10">
        <f>ROUND(E16/0.75*0.25,0)</f>
        <v>0</v>
      </c>
      <c r="F56" s="10">
        <f>ROUND(F16/0.75*0.25,0)</f>
        <v>0</v>
      </c>
      <c r="G56" s="10">
        <f>ROUND(G16/0.75*0.25,0)</f>
        <v>0</v>
      </c>
      <c r="H56" s="10">
        <f>D56-C56</f>
        <v>133</v>
      </c>
      <c r="I56" s="11">
        <f>ROUND(H56/C56*100,0)</f>
        <v>53</v>
      </c>
      <c r="J56" s="15"/>
    </row>
    <row r="57" spans="1:10" ht="20.100000000000001" customHeight="1">
      <c r="A57" s="8">
        <v>10112</v>
      </c>
      <c r="B57" s="19" t="s">
        <v>56</v>
      </c>
      <c r="C57" s="12">
        <f>ROUND(C17/0.7*0.3,0)</f>
        <v>228</v>
      </c>
      <c r="D57" s="12">
        <f>ROUND(D17/0.7*0.3,0)</f>
        <v>258</v>
      </c>
      <c r="E57" s="12">
        <f>ROUND(E17/0.7*0.3,0)</f>
        <v>0</v>
      </c>
      <c r="F57" s="12">
        <f>ROUND(F17/0.7*0.3,0)</f>
        <v>0</v>
      </c>
      <c r="G57" s="12">
        <f>ROUND(G17/0.7*0.3,0)</f>
        <v>0</v>
      </c>
      <c r="H57" s="10">
        <f>D57-C57</f>
        <v>30</v>
      </c>
      <c r="I57" s="11">
        <f>ROUND(H57/C57*100,0)</f>
        <v>13</v>
      </c>
      <c r="J57" s="15"/>
    </row>
    <row r="58" spans="1:10" ht="20.100000000000001" customHeight="1">
      <c r="A58" s="8"/>
      <c r="B58" s="22"/>
      <c r="C58" s="10"/>
      <c r="D58" s="10"/>
      <c r="E58" s="10"/>
      <c r="F58" s="10"/>
      <c r="G58" s="10"/>
      <c r="H58" s="10"/>
      <c r="I58" s="11"/>
      <c r="J58" s="15"/>
    </row>
    <row r="59" spans="1:10" ht="20.100000000000001" customHeight="1">
      <c r="A59" s="8"/>
      <c r="B59" s="24" t="s">
        <v>57</v>
      </c>
      <c r="C59" s="10">
        <v>29206</v>
      </c>
      <c r="D59" s="10">
        <f>D60+D63+D64+D70</f>
        <v>36488</v>
      </c>
      <c r="E59" s="10">
        <f>E60+E63+E64+E70</f>
        <v>0</v>
      </c>
      <c r="F59" s="10">
        <f>F60+F63+F64+F70</f>
        <v>0</v>
      </c>
      <c r="G59" s="10">
        <f>G60+G63+G64+G70</f>
        <v>0</v>
      </c>
      <c r="H59" s="10">
        <f t="shared" ref="H59:H70" si="9">D59-C59</f>
        <v>7282</v>
      </c>
      <c r="I59" s="11">
        <f t="shared" ref="I59:I70" si="10">ROUND(H59/C59*100,0)</f>
        <v>25</v>
      </c>
      <c r="J59" s="15"/>
    </row>
    <row r="60" spans="1:10" ht="20.100000000000001" customHeight="1">
      <c r="A60" s="8"/>
      <c r="B60" s="14" t="s">
        <v>58</v>
      </c>
      <c r="C60" s="10">
        <v>13663</v>
      </c>
      <c r="D60" s="10">
        <f>D61+D62</f>
        <v>16534</v>
      </c>
      <c r="E60" s="10">
        <f>E61+E62</f>
        <v>0</v>
      </c>
      <c r="F60" s="10">
        <f>F61+F62</f>
        <v>0</v>
      </c>
      <c r="G60" s="10">
        <f>G61+G62</f>
        <v>0</v>
      </c>
      <c r="H60" s="10">
        <f t="shared" si="9"/>
        <v>2871</v>
      </c>
      <c r="I60" s="11">
        <f t="shared" si="10"/>
        <v>21</v>
      </c>
      <c r="J60" s="15"/>
    </row>
    <row r="61" spans="1:10" ht="20.100000000000001" customHeight="1">
      <c r="A61" s="8">
        <v>10101</v>
      </c>
      <c r="B61" s="19" t="s">
        <v>59</v>
      </c>
      <c r="C61" s="10">
        <v>13622</v>
      </c>
      <c r="D61" s="10">
        <f>ROUND(D9/0.375*0.5,0)</f>
        <v>16495</v>
      </c>
      <c r="E61" s="10">
        <f>ROUND(E9/0.375*0.5,0)</f>
        <v>0</v>
      </c>
      <c r="F61" s="10">
        <f>ROUND(F9/0.375*0.5,0)</f>
        <v>0</v>
      </c>
      <c r="G61" s="10">
        <f>ROUND(G9/0.375*0.5,0)</f>
        <v>0</v>
      </c>
      <c r="H61" s="10">
        <f t="shared" si="9"/>
        <v>2873</v>
      </c>
      <c r="I61" s="11">
        <f t="shared" si="10"/>
        <v>21</v>
      </c>
      <c r="J61" s="15"/>
    </row>
    <row r="62" spans="1:10" ht="20.100000000000001" customHeight="1">
      <c r="A62" s="8">
        <v>10102</v>
      </c>
      <c r="B62" s="19" t="s">
        <v>60</v>
      </c>
      <c r="C62" s="10">
        <v>41</v>
      </c>
      <c r="D62" s="10">
        <v>39</v>
      </c>
      <c r="E62" s="10"/>
      <c r="F62" s="10"/>
      <c r="G62" s="10"/>
      <c r="H62" s="10">
        <f t="shared" si="9"/>
        <v>-2</v>
      </c>
      <c r="I62" s="11">
        <f t="shared" si="10"/>
        <v>-5</v>
      </c>
      <c r="J62" s="15"/>
    </row>
    <row r="63" spans="1:10" ht="20.100000000000001" customHeight="1">
      <c r="A63" s="8">
        <v>1010104</v>
      </c>
      <c r="B63" s="19" t="s">
        <v>61</v>
      </c>
      <c r="C63" s="10">
        <v>4509</v>
      </c>
      <c r="D63" s="10">
        <f>ROUND(D10/0.375*0.5,0)</f>
        <v>7607</v>
      </c>
      <c r="E63" s="10">
        <f>ROUND(E10/0.375*0.5,0)</f>
        <v>0</v>
      </c>
      <c r="F63" s="10">
        <f>ROUND(F10/0.375*0.5,0)</f>
        <v>0</v>
      </c>
      <c r="G63" s="10">
        <f>ROUND(G10/0.375*0.5,0)</f>
        <v>0</v>
      </c>
      <c r="H63" s="10">
        <f t="shared" si="9"/>
        <v>3098</v>
      </c>
      <c r="I63" s="11">
        <f t="shared" si="10"/>
        <v>69</v>
      </c>
      <c r="J63" s="15"/>
    </row>
    <row r="64" spans="1:10" ht="20.100000000000001" customHeight="1">
      <c r="A64" s="8"/>
      <c r="B64" s="19" t="s">
        <v>62</v>
      </c>
      <c r="C64" s="10">
        <f>C65+C68</f>
        <v>10170</v>
      </c>
      <c r="D64" s="10">
        <f>D65+D68</f>
        <v>12047</v>
      </c>
      <c r="E64" s="10">
        <f>E65+E68</f>
        <v>0</v>
      </c>
      <c r="F64" s="10">
        <f>F65+F68</f>
        <v>0</v>
      </c>
      <c r="G64" s="10">
        <f>G65+G68</f>
        <v>0</v>
      </c>
      <c r="H64" s="10">
        <f t="shared" si="9"/>
        <v>1877</v>
      </c>
      <c r="I64" s="11">
        <f t="shared" si="10"/>
        <v>18</v>
      </c>
      <c r="J64" s="15"/>
    </row>
    <row r="65" spans="1:10" ht="20.100000000000001" customHeight="1">
      <c r="A65" s="8">
        <v>10104</v>
      </c>
      <c r="B65" s="19" t="s">
        <v>63</v>
      </c>
      <c r="C65" s="10">
        <f>C66+C67</f>
        <v>7155</v>
      </c>
      <c r="D65" s="10">
        <f>D66+D67</f>
        <v>8640</v>
      </c>
      <c r="E65" s="10">
        <f>E66+E67</f>
        <v>0</v>
      </c>
      <c r="F65" s="10">
        <f>F66+F67</f>
        <v>0</v>
      </c>
      <c r="G65" s="10">
        <f>G66+G67</f>
        <v>0</v>
      </c>
      <c r="H65" s="10">
        <f t="shared" si="9"/>
        <v>1485</v>
      </c>
      <c r="I65" s="11">
        <f t="shared" si="10"/>
        <v>21</v>
      </c>
      <c r="J65" s="15"/>
    </row>
    <row r="66" spans="1:10" ht="20.100000000000001" customHeight="1">
      <c r="A66" s="8"/>
      <c r="B66" s="19" t="s">
        <v>64</v>
      </c>
      <c r="C66" s="10">
        <f>ROUND(C11/0.28*0.6,0)</f>
        <v>2715</v>
      </c>
      <c r="D66" s="10">
        <f>ROUND(D11/0.28*0.6,0)</f>
        <v>3240</v>
      </c>
      <c r="E66" s="10">
        <f>ROUND(E11/0.28*0.6,0)</f>
        <v>0</v>
      </c>
      <c r="F66" s="10">
        <f>ROUND(F11/0.28*0.6,0)</f>
        <v>0</v>
      </c>
      <c r="G66" s="10">
        <f>ROUND(G11/0.28*0.6,0)</f>
        <v>0</v>
      </c>
      <c r="H66" s="10">
        <f t="shared" si="9"/>
        <v>525</v>
      </c>
      <c r="I66" s="11">
        <f t="shared" si="10"/>
        <v>19</v>
      </c>
      <c r="J66" s="15" t="s">
        <v>65</v>
      </c>
    </row>
    <row r="67" spans="1:10" ht="20.100000000000001" customHeight="1">
      <c r="A67" s="8"/>
      <c r="B67" s="19" t="s">
        <v>54</v>
      </c>
      <c r="C67" s="10">
        <f>ROUND(C14/0.28*0.6,0)</f>
        <v>4440</v>
      </c>
      <c r="D67" s="10">
        <f>ROUND(D14/0.28*0.6,0)</f>
        <v>5400</v>
      </c>
      <c r="E67" s="10">
        <f>ROUND(E14/0.28*0.6,0)</f>
        <v>0</v>
      </c>
      <c r="F67" s="10">
        <f>ROUND(F14/0.28*0.6,0)</f>
        <v>0</v>
      </c>
      <c r="G67" s="10">
        <f>ROUND(G14/0.28*0.6,0)</f>
        <v>0</v>
      </c>
      <c r="H67" s="10">
        <f t="shared" si="9"/>
        <v>960</v>
      </c>
      <c r="I67" s="11">
        <f t="shared" si="10"/>
        <v>22</v>
      </c>
      <c r="J67" s="15"/>
    </row>
    <row r="68" spans="1:10" ht="20.100000000000001" customHeight="1">
      <c r="A68" s="8">
        <v>10106</v>
      </c>
      <c r="B68" s="19" t="s">
        <v>66</v>
      </c>
      <c r="C68" s="10">
        <f>C69</f>
        <v>3015</v>
      </c>
      <c r="D68" s="10">
        <f>D69</f>
        <v>3407</v>
      </c>
      <c r="E68" s="10">
        <f>E69</f>
        <v>0</v>
      </c>
      <c r="F68" s="10">
        <f>F69</f>
        <v>0</v>
      </c>
      <c r="G68" s="10">
        <f>G69</f>
        <v>0</v>
      </c>
      <c r="H68" s="10">
        <f t="shared" si="9"/>
        <v>392</v>
      </c>
      <c r="I68" s="11">
        <f t="shared" si="10"/>
        <v>13</v>
      </c>
      <c r="J68" s="15"/>
    </row>
    <row r="69" spans="1:10" ht="20.100000000000001" customHeight="1">
      <c r="A69" s="8"/>
      <c r="B69" s="19" t="s">
        <v>67</v>
      </c>
      <c r="C69" s="10">
        <f>ROUND(C15/0.28*0.6,0)</f>
        <v>3015</v>
      </c>
      <c r="D69" s="10">
        <f>ROUND(D15/0.28*0.6,0)</f>
        <v>3407</v>
      </c>
      <c r="E69" s="10">
        <f>ROUND(E15/0.28*0.6,0)</f>
        <v>0</v>
      </c>
      <c r="F69" s="10">
        <f>ROUND(F15/0.28*0.6,0)</f>
        <v>0</v>
      </c>
      <c r="G69" s="10">
        <f>ROUND(G15/0.28*0.6,0)</f>
        <v>0</v>
      </c>
      <c r="H69" s="10">
        <f t="shared" si="9"/>
        <v>392</v>
      </c>
      <c r="I69" s="11">
        <f t="shared" si="10"/>
        <v>13</v>
      </c>
      <c r="J69" s="15"/>
    </row>
    <row r="70" spans="1:10" ht="20.100000000000001" customHeight="1">
      <c r="A70" s="8"/>
      <c r="B70" s="19" t="s">
        <v>68</v>
      </c>
      <c r="C70" s="10">
        <v>864</v>
      </c>
      <c r="D70" s="10">
        <f>ROUND(D13/0.375*0.5,0)</f>
        <v>300</v>
      </c>
      <c r="E70" s="10">
        <f>ROUND(E13/0.375*0.5,0)</f>
        <v>0</v>
      </c>
      <c r="F70" s="10">
        <f>ROUND(F13/0.375*0.5,0)</f>
        <v>0</v>
      </c>
      <c r="G70" s="10">
        <f>ROUND(G13/0.375*0.5,0)</f>
        <v>0</v>
      </c>
      <c r="H70" s="10">
        <f t="shared" si="9"/>
        <v>-564</v>
      </c>
      <c r="I70" s="11">
        <f t="shared" si="10"/>
        <v>-65</v>
      </c>
      <c r="J70" s="15"/>
    </row>
    <row r="71" spans="1:10" ht="20.100000000000001" customHeight="1">
      <c r="A71" s="8"/>
      <c r="B71" s="22"/>
      <c r="C71" s="10"/>
      <c r="D71" s="10"/>
      <c r="E71" s="10"/>
      <c r="F71" s="10"/>
      <c r="G71" s="10"/>
      <c r="H71" s="10"/>
      <c r="I71" s="11"/>
      <c r="J71" s="15"/>
    </row>
    <row r="72" spans="1:10" ht="20.100000000000001" customHeight="1">
      <c r="A72" s="8"/>
      <c r="B72" s="20" t="s">
        <v>69</v>
      </c>
      <c r="C72" s="10">
        <f>C45+C47+C59</f>
        <v>115449</v>
      </c>
      <c r="D72" s="10">
        <f>D45+D47+D59</f>
        <v>126998</v>
      </c>
      <c r="E72" s="10">
        <f>E45+E47+E59</f>
        <v>0</v>
      </c>
      <c r="F72" s="10">
        <f>F45+F47+F59</f>
        <v>0</v>
      </c>
      <c r="G72" s="10">
        <f>G45+G47+G59</f>
        <v>0</v>
      </c>
      <c r="H72" s="10">
        <f>D72-C72</f>
        <v>11549</v>
      </c>
      <c r="I72" s="11">
        <f>ROUND(H72/C72*100,0)</f>
        <v>10</v>
      </c>
      <c r="J72" s="21" t="s">
        <v>70</v>
      </c>
    </row>
    <row r="73" spans="1:10" ht="20.100000000000001" customHeight="1">
      <c r="A73" s="8"/>
      <c r="B73" s="19" t="s">
        <v>71</v>
      </c>
      <c r="C73" s="10">
        <f t="shared" ref="C73:H73" si="11">C8+C48+C49+C52+C60+C63+C66</f>
        <v>38540</v>
      </c>
      <c r="D73" s="10">
        <f t="shared" si="11"/>
        <v>53643</v>
      </c>
      <c r="E73" s="10">
        <f t="shared" si="11"/>
        <v>0</v>
      </c>
      <c r="F73" s="10">
        <f t="shared" si="11"/>
        <v>0</v>
      </c>
      <c r="G73" s="10">
        <f t="shared" si="11"/>
        <v>0</v>
      </c>
      <c r="H73" s="10">
        <f t="shared" si="11"/>
        <v>15103</v>
      </c>
      <c r="I73" s="11">
        <f>ROUND(H73/C73*100,0)</f>
        <v>39</v>
      </c>
      <c r="J73" s="21" t="s">
        <v>1336</v>
      </c>
    </row>
    <row r="74" spans="1:10" ht="20.100000000000001" customHeight="1">
      <c r="A74" s="8"/>
      <c r="B74" s="19" t="s">
        <v>72</v>
      </c>
      <c r="C74" s="12">
        <f>C12+C26+C27+C28+C34+C50+C53+C55+C56+C57+C67+C69+C70</f>
        <v>50619</v>
      </c>
      <c r="D74" s="12">
        <f>D12+D26+D27+D28+D34+D50+D53+D55+D56+D57+D67+D69+D70</f>
        <v>45326</v>
      </c>
      <c r="E74" s="12">
        <f>E12+E26+E27+E28+E34+E50+E53+E55+E56+E57+E67+E69+E70</f>
        <v>0</v>
      </c>
      <c r="F74" s="12">
        <f>F12+F26+F27+F28+F34+F50+F53+F55+F56+F57+F67+F69+F70</f>
        <v>0</v>
      </c>
      <c r="G74" s="12">
        <f>G12+G26+G27+G28+G34+G50+G53+G55+G56+G57+G67+G69+G70</f>
        <v>0</v>
      </c>
      <c r="H74" s="10">
        <f>D74-C74</f>
        <v>-5293</v>
      </c>
      <c r="I74" s="11">
        <f>ROUND(H74/C74*100,0)</f>
        <v>-10</v>
      </c>
      <c r="J74" s="21" t="s">
        <v>1336</v>
      </c>
    </row>
    <row r="75" spans="1:10" ht="20.100000000000001" customHeight="1">
      <c r="A75" s="8"/>
      <c r="B75" s="19" t="s">
        <v>73</v>
      </c>
      <c r="C75" s="12">
        <f>C22-C26-C27-C28-C34</f>
        <v>26290</v>
      </c>
      <c r="D75" s="12">
        <f>D22-D26-D27-D28-D34</f>
        <v>28029</v>
      </c>
      <c r="E75" s="12">
        <f>E22-E26-E27-E28-E34</f>
        <v>0</v>
      </c>
      <c r="F75" s="12">
        <f>F22-F26-F27-F28-F34</f>
        <v>0</v>
      </c>
      <c r="G75" s="12">
        <f>G22-G26-G27-G28-G34</f>
        <v>0</v>
      </c>
      <c r="H75" s="10">
        <f>D75-C75</f>
        <v>1739</v>
      </c>
      <c r="I75" s="11">
        <f>ROUND(H75/C75*100,0)</f>
        <v>7</v>
      </c>
      <c r="J75" s="21"/>
    </row>
    <row r="76" spans="1:10" ht="20.100000000000001" customHeight="1">
      <c r="A76" s="8"/>
      <c r="B76" s="19" t="s">
        <v>74</v>
      </c>
      <c r="C76" s="25">
        <v>74.680000000000007</v>
      </c>
      <c r="D76" s="25">
        <f>ROUND(100-D22/D72*100,2)</f>
        <v>75.56</v>
      </c>
      <c r="E76" s="25"/>
      <c r="F76" s="10"/>
      <c r="G76" s="10"/>
      <c r="H76" s="10"/>
      <c r="I76" s="11"/>
      <c r="J76" s="26"/>
    </row>
    <row r="77" spans="1:10" ht="20.100000000000001" customHeight="1">
      <c r="A77" s="8"/>
      <c r="B77" s="19" t="s">
        <v>75</v>
      </c>
      <c r="C77" s="25">
        <v>61.54</v>
      </c>
      <c r="D77" s="25">
        <f>ROUND(100-D22/D45*100,2)</f>
        <v>61.85</v>
      </c>
      <c r="E77" s="25"/>
      <c r="F77" s="10"/>
      <c r="G77" s="10"/>
      <c r="H77" s="10"/>
      <c r="I77" s="11"/>
      <c r="J77" s="26"/>
    </row>
    <row r="78" spans="1:10" ht="20.100000000000001" customHeight="1">
      <c r="E78" s="13"/>
      <c r="F78" s="13"/>
      <c r="G78" s="13"/>
      <c r="H78" s="30"/>
    </row>
    <row r="79" spans="1:10" ht="20.100000000000001" customHeight="1">
      <c r="C79" s="13"/>
      <c r="E79" s="13"/>
      <c r="F79" s="13"/>
      <c r="G79" s="13"/>
      <c r="H79" s="30"/>
    </row>
    <row r="80" spans="1:10" ht="20.100000000000001" customHeight="1">
      <c r="C80" s="13"/>
      <c r="E80" s="13"/>
      <c r="F80" s="13"/>
      <c r="G80" s="13"/>
      <c r="H80" s="13"/>
    </row>
    <row r="81" spans="3:8" ht="20.100000000000001" customHeight="1">
      <c r="C81" s="13"/>
      <c r="E81" s="13"/>
      <c r="F81" s="13"/>
      <c r="G81" s="13"/>
      <c r="H81" s="13"/>
    </row>
    <row r="82" spans="3:8" ht="20.100000000000001" customHeight="1">
      <c r="C82" s="13"/>
      <c r="D82" s="13"/>
      <c r="E82" s="13"/>
      <c r="F82" s="13"/>
      <c r="G82" s="13"/>
      <c r="H82" s="13"/>
    </row>
    <row r="83" spans="3:8" ht="20.100000000000001" customHeight="1">
      <c r="C83" s="13"/>
      <c r="D83" s="13"/>
      <c r="E83" s="13"/>
      <c r="F83" s="13"/>
      <c r="G83" s="13"/>
      <c r="H83" s="13"/>
    </row>
    <row r="84" spans="3:8" ht="20.100000000000001" customHeight="1">
      <c r="C84" s="13"/>
      <c r="D84" s="13"/>
      <c r="E84" s="13"/>
      <c r="F84" s="13"/>
      <c r="G84" s="13"/>
      <c r="H84" s="13"/>
    </row>
    <row r="85" spans="3:8" ht="20.100000000000001" customHeight="1">
      <c r="C85" s="13"/>
      <c r="D85" s="13"/>
      <c r="E85" s="13"/>
      <c r="F85" s="13"/>
      <c r="G85" s="13"/>
      <c r="H85" s="13"/>
    </row>
    <row r="86" spans="3:8" ht="20.100000000000001" customHeight="1">
      <c r="C86" s="13"/>
      <c r="D86" s="13"/>
      <c r="E86" s="13"/>
      <c r="F86" s="13"/>
      <c r="G86" s="13"/>
      <c r="H86" s="13"/>
    </row>
    <row r="87" spans="3:8" ht="20.100000000000001" customHeight="1">
      <c r="C87" s="13"/>
      <c r="D87" s="13"/>
      <c r="E87" s="13"/>
      <c r="F87" s="13"/>
      <c r="G87" s="13"/>
      <c r="H87" s="13"/>
    </row>
    <row r="88" spans="3:8" ht="20.100000000000001" customHeight="1">
      <c r="C88" s="13"/>
      <c r="D88" s="13"/>
      <c r="E88" s="13"/>
      <c r="F88" s="13"/>
      <c r="G88" s="13"/>
      <c r="H88" s="13"/>
    </row>
    <row r="89" spans="3:8" ht="20.100000000000001" customHeight="1"/>
    <row r="90" spans="3:8" ht="20.100000000000001" customHeight="1"/>
    <row r="91" spans="3:8" ht="20.100000000000001" customHeight="1"/>
    <row r="92" spans="3:8" ht="20.100000000000001" customHeight="1"/>
    <row r="93" spans="3:8" ht="20.100000000000001" customHeight="1"/>
    <row r="94" spans="3:8" ht="20.100000000000001" customHeight="1"/>
    <row r="95" spans="3:8" ht="20.100000000000001" customHeight="1"/>
    <row r="96" spans="3:8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</sheetData>
  <mergeCells count="11">
    <mergeCell ref="I5:I6"/>
    <mergeCell ref="A2:J2"/>
    <mergeCell ref="A3:B3"/>
    <mergeCell ref="A4:A6"/>
    <mergeCell ref="B4:B6"/>
    <mergeCell ref="C4:C6"/>
    <mergeCell ref="D4:I4"/>
    <mergeCell ref="J4:J6"/>
    <mergeCell ref="D5:D6"/>
    <mergeCell ref="E5:G5"/>
    <mergeCell ref="H5:H6"/>
  </mergeCells>
  <phoneticPr fontId="2" type="noConversion"/>
  <pageMargins left="0.70866141732283472" right="0.70866141732283472" top="0.55118110236220474" bottom="0.55118110236220474" header="0.31496062992125984" footer="0.31496062992125984"/>
  <pageSetup paperSize="1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3" workbookViewId="0">
      <selection activeCell="B10" sqref="B10"/>
    </sheetView>
  </sheetViews>
  <sheetFormatPr defaultRowHeight="14.25"/>
  <cols>
    <col min="1" max="1" width="34.125" style="32" customWidth="1"/>
    <col min="2" max="2" width="27" style="44" customWidth="1"/>
    <col min="3" max="3" width="22" style="32" customWidth="1"/>
    <col min="4" max="16384" width="9" style="32"/>
  </cols>
  <sheetData>
    <row r="1" spans="1:3">
      <c r="A1" s="37" t="s">
        <v>104</v>
      </c>
      <c r="B1" s="38"/>
      <c r="C1" s="39" t="s">
        <v>103</v>
      </c>
    </row>
    <row r="2" spans="1:3" ht="20.25">
      <c r="A2" s="213" t="s">
        <v>1107</v>
      </c>
      <c r="B2" s="213"/>
      <c r="C2" s="213"/>
    </row>
    <row r="3" spans="1:3">
      <c r="A3" s="40"/>
      <c r="B3" s="38"/>
      <c r="C3" s="39" t="s">
        <v>102</v>
      </c>
    </row>
    <row r="4" spans="1:3" ht="44.25" customHeight="1">
      <c r="A4" s="33" t="s">
        <v>101</v>
      </c>
      <c r="B4" s="33" t="s">
        <v>107</v>
      </c>
      <c r="C4" s="33" t="s">
        <v>99</v>
      </c>
    </row>
    <row r="5" spans="1:3" ht="30.75" customHeight="1">
      <c r="A5" s="34" t="s">
        <v>105</v>
      </c>
      <c r="B5" s="34">
        <v>29128</v>
      </c>
      <c r="C5" s="42"/>
    </row>
    <row r="6" spans="1:3" ht="30.75" customHeight="1">
      <c r="A6" s="34" t="s">
        <v>98</v>
      </c>
      <c r="B6" s="33"/>
      <c r="C6" s="42"/>
    </row>
    <row r="7" spans="1:3" ht="30.75" customHeight="1">
      <c r="A7" s="34" t="s">
        <v>97</v>
      </c>
      <c r="B7" s="34">
        <v>655</v>
      </c>
      <c r="C7" s="42"/>
    </row>
    <row r="8" spans="1:3" ht="30.75" customHeight="1">
      <c r="A8" s="34" t="s">
        <v>96</v>
      </c>
      <c r="B8" s="34">
        <v>16699</v>
      </c>
      <c r="C8" s="42"/>
    </row>
    <row r="9" spans="1:3" ht="30.75" customHeight="1">
      <c r="A9" s="34" t="s">
        <v>95</v>
      </c>
      <c r="B9" s="43">
        <v>88342</v>
      </c>
      <c r="C9" s="42"/>
    </row>
    <row r="10" spans="1:3" ht="30.75" customHeight="1">
      <c r="A10" s="34" t="s">
        <v>94</v>
      </c>
      <c r="B10" s="43">
        <v>1300</v>
      </c>
      <c r="C10" s="42"/>
    </row>
    <row r="11" spans="1:3" ht="30.75" customHeight="1">
      <c r="A11" s="34" t="s">
        <v>93</v>
      </c>
      <c r="B11" s="43">
        <v>3424</v>
      </c>
      <c r="C11" s="42"/>
    </row>
    <row r="12" spans="1:3" ht="30.75" customHeight="1">
      <c r="A12" s="34" t="s">
        <v>92</v>
      </c>
      <c r="B12" s="43">
        <v>83530</v>
      </c>
      <c r="C12" s="42"/>
    </row>
    <row r="13" spans="1:3" ht="30.75" customHeight="1">
      <c r="A13" s="34" t="s">
        <v>91</v>
      </c>
      <c r="B13" s="43">
        <v>24182</v>
      </c>
      <c r="C13" s="42"/>
    </row>
    <row r="14" spans="1:3" ht="30.75" customHeight="1">
      <c r="A14" s="34" t="s">
        <v>90</v>
      </c>
      <c r="B14" s="43">
        <v>5337</v>
      </c>
      <c r="C14" s="42"/>
    </row>
    <row r="15" spans="1:3" ht="30.75" customHeight="1">
      <c r="A15" s="34" t="s">
        <v>89</v>
      </c>
      <c r="B15" s="43">
        <v>5953</v>
      </c>
      <c r="C15" s="42"/>
    </row>
    <row r="16" spans="1:3" ht="30.75" customHeight="1">
      <c r="A16" s="34" t="s">
        <v>88</v>
      </c>
      <c r="B16" s="43">
        <v>43399</v>
      </c>
      <c r="C16" s="42"/>
    </row>
    <row r="17" spans="1:3" ht="30.75" customHeight="1">
      <c r="A17" s="34" t="s">
        <v>87</v>
      </c>
      <c r="B17" s="43">
        <v>6044</v>
      </c>
      <c r="C17" s="42"/>
    </row>
    <row r="18" spans="1:3" ht="30.75" customHeight="1">
      <c r="A18" s="35" t="s">
        <v>86</v>
      </c>
      <c r="B18" s="43">
        <v>3834</v>
      </c>
      <c r="C18" s="42"/>
    </row>
    <row r="19" spans="1:3" ht="30.75" customHeight="1">
      <c r="A19" s="35" t="s">
        <v>85</v>
      </c>
      <c r="B19" s="43">
        <v>1608</v>
      </c>
      <c r="C19" s="42"/>
    </row>
    <row r="20" spans="1:3" ht="30.75" customHeight="1">
      <c r="A20" s="36" t="s">
        <v>84</v>
      </c>
      <c r="B20" s="34"/>
      <c r="C20" s="42"/>
    </row>
    <row r="21" spans="1:3" ht="30.75" customHeight="1">
      <c r="A21" s="35" t="s">
        <v>83</v>
      </c>
      <c r="B21" s="34"/>
      <c r="C21" s="42"/>
    </row>
    <row r="22" spans="1:3" ht="30.75" customHeight="1">
      <c r="A22" s="35" t="s">
        <v>82</v>
      </c>
      <c r="B22" s="43">
        <v>4423</v>
      </c>
      <c r="C22" s="42"/>
    </row>
    <row r="23" spans="1:3" ht="30.75" customHeight="1">
      <c r="A23" s="35" t="s">
        <v>81</v>
      </c>
      <c r="B23" s="43">
        <v>13010</v>
      </c>
      <c r="C23" s="42"/>
    </row>
    <row r="24" spans="1:3" ht="30.75" customHeight="1">
      <c r="A24" s="35" t="s">
        <v>80</v>
      </c>
      <c r="B24" s="43">
        <v>440</v>
      </c>
      <c r="C24" s="42"/>
    </row>
    <row r="25" spans="1:3" ht="30.75" customHeight="1">
      <c r="A25" s="36" t="s">
        <v>79</v>
      </c>
      <c r="B25" s="43">
        <v>2518</v>
      </c>
      <c r="C25" s="42"/>
    </row>
    <row r="26" spans="1:3" ht="30.75" customHeight="1">
      <c r="A26" s="35" t="s">
        <v>78</v>
      </c>
      <c r="B26" s="34">
        <v>2146</v>
      </c>
      <c r="C26" s="42"/>
    </row>
    <row r="27" spans="1:3" ht="30.75" customHeight="1">
      <c r="A27" s="35" t="s">
        <v>77</v>
      </c>
      <c r="B27" s="34"/>
      <c r="C27" s="42"/>
    </row>
    <row r="28" spans="1:3" ht="30.75" customHeight="1">
      <c r="A28" s="34" t="s">
        <v>76</v>
      </c>
      <c r="B28" s="34">
        <v>765</v>
      </c>
      <c r="C28" s="42"/>
    </row>
    <row r="29" spans="1:3" ht="30.75" customHeight="1">
      <c r="A29" s="34" t="s">
        <v>106</v>
      </c>
      <c r="B29" s="34">
        <f>SUM(B5:B28)</f>
        <v>336737</v>
      </c>
      <c r="C29" s="42"/>
    </row>
    <row r="30" spans="1:3" ht="30.75" customHeight="1"/>
  </sheetData>
  <mergeCells count="1">
    <mergeCell ref="A2:C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4"/>
  <sheetViews>
    <sheetView showZeros="0" topLeftCell="A10" workbookViewId="0">
      <selection activeCell="A18" sqref="A18"/>
    </sheetView>
  </sheetViews>
  <sheetFormatPr defaultRowHeight="13.5"/>
  <cols>
    <col min="1" max="1" width="47.125" style="45" customWidth="1"/>
    <col min="2" max="2" width="19.375" style="199" customWidth="1"/>
    <col min="3" max="3" width="19.25" style="199" customWidth="1"/>
    <col min="4" max="16384" width="9" style="45"/>
  </cols>
  <sheetData>
    <row r="1" spans="1:3" ht="14.25">
      <c r="A1" s="37" t="s">
        <v>1158</v>
      </c>
      <c r="B1" s="38"/>
      <c r="C1" s="38"/>
    </row>
    <row r="2" spans="1:3" ht="20.25">
      <c r="A2" s="213" t="s">
        <v>1108</v>
      </c>
      <c r="B2" s="213"/>
      <c r="C2" s="213"/>
    </row>
    <row r="3" spans="1:3" ht="14.25">
      <c r="A3" s="46"/>
      <c r="B3" s="38"/>
      <c r="C3" s="39" t="s">
        <v>102</v>
      </c>
    </row>
    <row r="4" spans="1:3" ht="14.25">
      <c r="A4" s="33" t="s">
        <v>101</v>
      </c>
      <c r="B4" s="41" t="s">
        <v>1105</v>
      </c>
      <c r="C4" s="33" t="s">
        <v>100</v>
      </c>
    </row>
    <row r="5" spans="1:3" ht="18.75" customHeight="1">
      <c r="A5" s="34" t="s">
        <v>108</v>
      </c>
      <c r="B5" s="198">
        <f>B6+B18+B27+B39+B51+B62+B73+B85+B94+B104+B119+B128+B139+B151+B161+B174+B181+B188+B197+B203+B210+B218+B225+B231+B237+B243+B249+B255</f>
        <v>41929</v>
      </c>
      <c r="C5" s="198">
        <f>C6+C18+C27+C39+C51+C62+C73+C85+C94+C104+C119+C128+C139+C151+C161+C174+C181+C188+C197+C203+C210+C218+C225+C231+C237+C243+C249+C255</f>
        <v>29128</v>
      </c>
    </row>
    <row r="6" spans="1:3" ht="18.75" customHeight="1">
      <c r="A6" s="47" t="s">
        <v>109</v>
      </c>
      <c r="B6" s="34">
        <f>SUM(B7:B17)</f>
        <v>764</v>
      </c>
      <c r="C6" s="34">
        <f>SUM(C7:C17)</f>
        <v>700</v>
      </c>
    </row>
    <row r="7" spans="1:3" ht="18.75" customHeight="1">
      <c r="A7" s="47" t="s">
        <v>110</v>
      </c>
      <c r="B7" s="34">
        <v>562</v>
      </c>
      <c r="C7" s="34">
        <v>545</v>
      </c>
    </row>
    <row r="8" spans="1:3" ht="18.75" customHeight="1">
      <c r="A8" s="47" t="s">
        <v>111</v>
      </c>
      <c r="B8" s="34">
        <v>69</v>
      </c>
      <c r="C8" s="34">
        <v>77</v>
      </c>
    </row>
    <row r="9" spans="1:3" ht="18.75" hidden="1" customHeight="1">
      <c r="A9" s="48" t="s">
        <v>112</v>
      </c>
      <c r="B9" s="34"/>
      <c r="C9" s="34"/>
    </row>
    <row r="10" spans="1:3" ht="18.75" customHeight="1">
      <c r="A10" s="48" t="s">
        <v>113</v>
      </c>
      <c r="B10" s="34">
        <v>73</v>
      </c>
      <c r="C10" s="34"/>
    </row>
    <row r="11" spans="1:3" ht="18.75" hidden="1" customHeight="1">
      <c r="A11" s="48" t="s">
        <v>114</v>
      </c>
      <c r="B11" s="34"/>
      <c r="C11" s="34"/>
    </row>
    <row r="12" spans="1:3" ht="18.75" hidden="1" customHeight="1">
      <c r="A12" s="34" t="s">
        <v>115</v>
      </c>
      <c r="B12" s="34"/>
      <c r="C12" s="34"/>
    </row>
    <row r="13" spans="1:3" ht="18.75" customHeight="1">
      <c r="A13" s="34" t="s">
        <v>116</v>
      </c>
      <c r="B13" s="34"/>
      <c r="C13" s="34">
        <v>8</v>
      </c>
    </row>
    <row r="14" spans="1:3" ht="18.75" customHeight="1">
      <c r="A14" s="34" t="s">
        <v>117</v>
      </c>
      <c r="B14" s="34">
        <v>42</v>
      </c>
      <c r="C14" s="34">
        <v>52</v>
      </c>
    </row>
    <row r="15" spans="1:3" ht="18.75" customHeight="1">
      <c r="A15" s="34" t="s">
        <v>118</v>
      </c>
      <c r="B15" s="34">
        <v>18</v>
      </c>
      <c r="C15" s="34">
        <v>18</v>
      </c>
    </row>
    <row r="16" spans="1:3" ht="18.75" hidden="1" customHeight="1">
      <c r="A16" s="34" t="s">
        <v>119</v>
      </c>
      <c r="B16" s="34"/>
      <c r="C16" s="34"/>
    </row>
    <row r="17" spans="1:3" ht="18.75" hidden="1" customHeight="1">
      <c r="A17" s="34" t="s">
        <v>120</v>
      </c>
      <c r="B17" s="34"/>
      <c r="C17" s="34"/>
    </row>
    <row r="18" spans="1:3" ht="18.75" customHeight="1">
      <c r="A18" s="47" t="s">
        <v>121</v>
      </c>
      <c r="B18" s="34">
        <f>SUM(B19:B26)</f>
        <v>442</v>
      </c>
      <c r="C18" s="34">
        <f>SUM(C19:C26)</f>
        <v>492</v>
      </c>
    </row>
    <row r="19" spans="1:3" ht="18.75" customHeight="1">
      <c r="A19" s="47" t="s">
        <v>110</v>
      </c>
      <c r="B19" s="34">
        <v>358</v>
      </c>
      <c r="C19" s="34">
        <v>352</v>
      </c>
    </row>
    <row r="20" spans="1:3" ht="18.75" customHeight="1">
      <c r="A20" s="47" t="s">
        <v>111</v>
      </c>
      <c r="B20" s="34">
        <v>27</v>
      </c>
      <c r="C20" s="34">
        <v>77</v>
      </c>
    </row>
    <row r="21" spans="1:3" ht="18.75" hidden="1" customHeight="1">
      <c r="A21" s="48" t="s">
        <v>112</v>
      </c>
      <c r="B21" s="34"/>
      <c r="C21" s="34"/>
    </row>
    <row r="22" spans="1:3" ht="18.75" hidden="1" customHeight="1">
      <c r="A22" s="48" t="s">
        <v>122</v>
      </c>
      <c r="B22" s="34"/>
      <c r="C22" s="34"/>
    </row>
    <row r="23" spans="1:3" ht="18.75" customHeight="1">
      <c r="A23" s="48" t="s">
        <v>123</v>
      </c>
      <c r="B23" s="34">
        <v>13</v>
      </c>
      <c r="C23" s="34">
        <v>13</v>
      </c>
    </row>
    <row r="24" spans="1:3" ht="18.75" customHeight="1">
      <c r="A24" s="48" t="s">
        <v>124</v>
      </c>
      <c r="B24" s="34">
        <v>34</v>
      </c>
      <c r="C24" s="34">
        <v>32</v>
      </c>
    </row>
    <row r="25" spans="1:3" ht="18.75" hidden="1" customHeight="1">
      <c r="A25" s="48" t="s">
        <v>119</v>
      </c>
      <c r="B25" s="34"/>
      <c r="C25" s="34"/>
    </row>
    <row r="26" spans="1:3" ht="18.75" customHeight="1">
      <c r="A26" s="48" t="s">
        <v>125</v>
      </c>
      <c r="B26" s="34">
        <v>10</v>
      </c>
      <c r="C26" s="34">
        <v>18</v>
      </c>
    </row>
    <row r="27" spans="1:3" ht="18.75" customHeight="1">
      <c r="A27" s="47" t="s">
        <v>126</v>
      </c>
      <c r="B27" s="34">
        <f>SUM(B28:B38)</f>
        <v>21523</v>
      </c>
      <c r="C27" s="34">
        <f>SUM(C28:C38)</f>
        <v>12100</v>
      </c>
    </row>
    <row r="28" spans="1:3" ht="18.75" customHeight="1">
      <c r="A28" s="47" t="s">
        <v>110</v>
      </c>
      <c r="B28" s="34">
        <v>11255</v>
      </c>
      <c r="C28" s="34">
        <v>10792</v>
      </c>
    </row>
    <row r="29" spans="1:3" ht="18.75" customHeight="1">
      <c r="A29" s="47" t="s">
        <v>111</v>
      </c>
      <c r="B29" s="34">
        <v>8176</v>
      </c>
      <c r="C29" s="34">
        <v>505</v>
      </c>
    </row>
    <row r="30" spans="1:3" ht="18.75" hidden="1" customHeight="1">
      <c r="A30" s="48" t="s">
        <v>112</v>
      </c>
      <c r="B30" s="34"/>
      <c r="C30" s="34"/>
    </row>
    <row r="31" spans="1:3" ht="18.75" hidden="1" customHeight="1">
      <c r="A31" s="48" t="s">
        <v>127</v>
      </c>
      <c r="B31" s="34"/>
      <c r="C31" s="34"/>
    </row>
    <row r="32" spans="1:3" ht="18.75" hidden="1" customHeight="1">
      <c r="A32" s="48" t="s">
        <v>128</v>
      </c>
      <c r="B32" s="34"/>
      <c r="C32" s="34"/>
    </row>
    <row r="33" spans="1:3" ht="18.75" hidden="1" customHeight="1">
      <c r="A33" s="47" t="s">
        <v>129</v>
      </c>
      <c r="B33" s="34"/>
      <c r="C33" s="34"/>
    </row>
    <row r="34" spans="1:3" ht="18.75" customHeight="1">
      <c r="A34" s="47" t="s">
        <v>130</v>
      </c>
      <c r="B34" s="34">
        <v>17</v>
      </c>
      <c r="C34" s="34">
        <v>10</v>
      </c>
    </row>
    <row r="35" spans="1:3" ht="18.75" customHeight="1">
      <c r="A35" s="47" t="s">
        <v>131</v>
      </c>
      <c r="B35" s="34">
        <v>233</v>
      </c>
      <c r="C35" s="34">
        <v>126</v>
      </c>
    </row>
    <row r="36" spans="1:3" ht="18.75" customHeight="1">
      <c r="A36" s="48" t="s">
        <v>132</v>
      </c>
      <c r="B36" s="34"/>
      <c r="C36" s="34"/>
    </row>
    <row r="37" spans="1:3" ht="18.75" customHeight="1">
      <c r="A37" s="48" t="s">
        <v>119</v>
      </c>
      <c r="B37" s="34">
        <v>3</v>
      </c>
      <c r="C37" s="34"/>
    </row>
    <row r="38" spans="1:3" ht="18.75" customHeight="1">
      <c r="A38" s="48" t="s">
        <v>133</v>
      </c>
      <c r="B38" s="34">
        <v>1839</v>
      </c>
      <c r="C38" s="34">
        <v>667</v>
      </c>
    </row>
    <row r="39" spans="1:3" ht="18.75" customHeight="1">
      <c r="A39" s="47" t="s">
        <v>134</v>
      </c>
      <c r="B39" s="34">
        <f>SUM(B40:B50)</f>
        <v>853</v>
      </c>
      <c r="C39" s="34">
        <f>SUM(C40:C50)</f>
        <v>637</v>
      </c>
    </row>
    <row r="40" spans="1:3" ht="18.75" customHeight="1">
      <c r="A40" s="47" t="s">
        <v>110</v>
      </c>
      <c r="B40" s="34">
        <v>453</v>
      </c>
      <c r="C40" s="34">
        <v>475</v>
      </c>
    </row>
    <row r="41" spans="1:3" ht="18.75" customHeight="1">
      <c r="A41" s="47" t="s">
        <v>111</v>
      </c>
      <c r="B41" s="34">
        <v>46</v>
      </c>
      <c r="C41" s="34"/>
    </row>
    <row r="42" spans="1:3" ht="18.75" hidden="1" customHeight="1">
      <c r="A42" s="48" t="s">
        <v>112</v>
      </c>
      <c r="B42" s="34"/>
      <c r="C42" s="34"/>
    </row>
    <row r="43" spans="1:3" ht="18.75" hidden="1" customHeight="1">
      <c r="A43" s="48" t="s">
        <v>135</v>
      </c>
      <c r="B43" s="34"/>
      <c r="C43" s="34"/>
    </row>
    <row r="44" spans="1:3" ht="18.75" hidden="1" customHeight="1">
      <c r="A44" s="48" t="s">
        <v>136</v>
      </c>
      <c r="B44" s="34"/>
      <c r="C44" s="34"/>
    </row>
    <row r="45" spans="1:3" ht="18.75" customHeight="1">
      <c r="A45" s="47" t="s">
        <v>137</v>
      </c>
      <c r="B45" s="34">
        <v>145</v>
      </c>
      <c r="C45" s="34">
        <v>35</v>
      </c>
    </row>
    <row r="46" spans="1:3" ht="18.75" customHeight="1">
      <c r="A46" s="47" t="s">
        <v>138</v>
      </c>
      <c r="B46" s="34"/>
      <c r="C46" s="34"/>
    </row>
    <row r="47" spans="1:3" ht="18.75" customHeight="1">
      <c r="A47" s="47" t="s">
        <v>139</v>
      </c>
      <c r="B47" s="34"/>
      <c r="C47" s="34">
        <v>5</v>
      </c>
    </row>
    <row r="48" spans="1:3" ht="18.75" hidden="1" customHeight="1">
      <c r="A48" s="47" t="s">
        <v>140</v>
      </c>
      <c r="B48" s="34"/>
      <c r="C48" s="34"/>
    </row>
    <row r="49" spans="1:3" ht="18.75" hidden="1" customHeight="1">
      <c r="A49" s="47" t="s">
        <v>119</v>
      </c>
      <c r="B49" s="34"/>
      <c r="C49" s="34"/>
    </row>
    <row r="50" spans="1:3" ht="18.75" customHeight="1">
      <c r="A50" s="48" t="s">
        <v>141</v>
      </c>
      <c r="B50" s="34">
        <v>209</v>
      </c>
      <c r="C50" s="34">
        <v>122</v>
      </c>
    </row>
    <row r="51" spans="1:3" ht="18.75" customHeight="1">
      <c r="A51" s="48" t="s">
        <v>142</v>
      </c>
      <c r="B51" s="34">
        <f>SUM(B52:B61)</f>
        <v>454</v>
      </c>
      <c r="C51" s="34">
        <f>SUM(C52:C61)</f>
        <v>333</v>
      </c>
    </row>
    <row r="52" spans="1:3" ht="18.75" customHeight="1">
      <c r="A52" s="48" t="s">
        <v>110</v>
      </c>
      <c r="B52" s="34">
        <v>205</v>
      </c>
      <c r="C52" s="34">
        <v>195</v>
      </c>
    </row>
    <row r="53" spans="1:3" ht="18.75" customHeight="1">
      <c r="A53" s="34" t="s">
        <v>111</v>
      </c>
      <c r="B53" s="34">
        <v>16</v>
      </c>
      <c r="C53" s="34"/>
    </row>
    <row r="54" spans="1:3" ht="18.75" hidden="1" customHeight="1">
      <c r="A54" s="47" t="s">
        <v>112</v>
      </c>
      <c r="B54" s="34"/>
      <c r="C54" s="34"/>
    </row>
    <row r="55" spans="1:3" ht="18.75" hidden="1" customHeight="1">
      <c r="A55" s="47" t="s">
        <v>143</v>
      </c>
      <c r="B55" s="34"/>
      <c r="C55" s="34"/>
    </row>
    <row r="56" spans="1:3" ht="18.75" customHeight="1">
      <c r="A56" s="47" t="s">
        <v>144</v>
      </c>
      <c r="B56" s="34">
        <v>30</v>
      </c>
      <c r="C56" s="34">
        <v>30</v>
      </c>
    </row>
    <row r="57" spans="1:3" ht="18.75" customHeight="1">
      <c r="A57" s="48" t="s">
        <v>145</v>
      </c>
      <c r="B57" s="34"/>
      <c r="C57" s="34"/>
    </row>
    <row r="58" spans="1:3" ht="18.75" customHeight="1">
      <c r="A58" s="48" t="s">
        <v>146</v>
      </c>
      <c r="B58" s="34">
        <v>155</v>
      </c>
      <c r="C58" s="34">
        <v>60</v>
      </c>
    </row>
    <row r="59" spans="1:3" ht="18.75" customHeight="1">
      <c r="A59" s="48" t="s">
        <v>147</v>
      </c>
      <c r="B59" s="34">
        <v>48</v>
      </c>
      <c r="C59" s="34">
        <v>48</v>
      </c>
    </row>
    <row r="60" spans="1:3" ht="18.75" customHeight="1">
      <c r="A60" s="47" t="s">
        <v>119</v>
      </c>
      <c r="B60" s="34"/>
      <c r="C60" s="34"/>
    </row>
    <row r="61" spans="1:3" ht="18.75" customHeight="1">
      <c r="A61" s="47" t="s">
        <v>148</v>
      </c>
      <c r="B61" s="34"/>
      <c r="C61" s="34"/>
    </row>
    <row r="62" spans="1:3" ht="18.75" customHeight="1">
      <c r="A62" s="47" t="s">
        <v>149</v>
      </c>
      <c r="B62" s="34">
        <f>SUM(B63:B72)</f>
        <v>3529</v>
      </c>
      <c r="C62" s="34">
        <f>SUM(C63:C72)</f>
        <v>3439</v>
      </c>
    </row>
    <row r="63" spans="1:3" ht="18.75" customHeight="1">
      <c r="A63" s="48" t="s">
        <v>110</v>
      </c>
      <c r="B63" s="34">
        <v>2302</v>
      </c>
      <c r="C63" s="34">
        <v>2298</v>
      </c>
    </row>
    <row r="64" spans="1:3" ht="18.75" customHeight="1">
      <c r="A64" s="49" t="s">
        <v>111</v>
      </c>
      <c r="B64" s="34">
        <v>383</v>
      </c>
      <c r="C64" s="34">
        <v>80</v>
      </c>
    </row>
    <row r="65" spans="1:3" ht="18.75" customHeight="1">
      <c r="A65" s="49" t="s">
        <v>112</v>
      </c>
      <c r="B65" s="34"/>
      <c r="C65" s="34"/>
    </row>
    <row r="66" spans="1:3" ht="18.75" customHeight="1">
      <c r="A66" s="49" t="s">
        <v>150</v>
      </c>
      <c r="B66" s="34"/>
      <c r="C66" s="34">
        <v>25</v>
      </c>
    </row>
    <row r="67" spans="1:3" ht="18.75" customHeight="1">
      <c r="A67" s="49" t="s">
        <v>151</v>
      </c>
      <c r="B67" s="34"/>
      <c r="C67" s="34">
        <v>35</v>
      </c>
    </row>
    <row r="68" spans="1:3" ht="18.75" customHeight="1">
      <c r="A68" s="49" t="s">
        <v>152</v>
      </c>
      <c r="B68" s="34"/>
      <c r="C68" s="34"/>
    </row>
    <row r="69" spans="1:3" ht="18.75" customHeight="1">
      <c r="A69" s="47" t="s">
        <v>153</v>
      </c>
      <c r="B69" s="34"/>
      <c r="C69" s="34">
        <v>75</v>
      </c>
    </row>
    <row r="70" spans="1:3" ht="18.75" customHeight="1">
      <c r="A70" s="48" t="s">
        <v>154</v>
      </c>
      <c r="B70" s="34">
        <v>600</v>
      </c>
      <c r="C70" s="34">
        <v>800</v>
      </c>
    </row>
    <row r="71" spans="1:3" ht="18.75" customHeight="1">
      <c r="A71" s="48" t="s">
        <v>119</v>
      </c>
      <c r="B71" s="34"/>
      <c r="C71" s="34"/>
    </row>
    <row r="72" spans="1:3" ht="18.75" customHeight="1">
      <c r="A72" s="48" t="s">
        <v>155</v>
      </c>
      <c r="B72" s="34">
        <v>244</v>
      </c>
      <c r="C72" s="34">
        <v>126</v>
      </c>
    </row>
    <row r="73" spans="1:3" ht="18.75" customHeight="1">
      <c r="A73" s="47" t="s">
        <v>156</v>
      </c>
      <c r="B73" s="34">
        <f>SUM(B74:B84)</f>
        <v>1317</v>
      </c>
      <c r="C73" s="34">
        <f>SUM(C74:C84)</f>
        <v>810</v>
      </c>
    </row>
    <row r="74" spans="1:3" ht="18.75" hidden="1" customHeight="1">
      <c r="A74" s="47" t="s">
        <v>110</v>
      </c>
      <c r="B74" s="34"/>
      <c r="C74" s="34"/>
    </row>
    <row r="75" spans="1:3" ht="18.75" hidden="1" customHeight="1">
      <c r="A75" s="47" t="s">
        <v>111</v>
      </c>
      <c r="B75" s="34"/>
      <c r="C75" s="34"/>
    </row>
    <row r="76" spans="1:3" ht="18.75" hidden="1" customHeight="1">
      <c r="A76" s="48" t="s">
        <v>112</v>
      </c>
      <c r="B76" s="34"/>
      <c r="C76" s="34"/>
    </row>
    <row r="77" spans="1:3" ht="18.75" hidden="1" customHeight="1">
      <c r="A77" s="48" t="s">
        <v>157</v>
      </c>
      <c r="B77" s="34"/>
      <c r="C77" s="34"/>
    </row>
    <row r="78" spans="1:3" ht="18.75" hidden="1" customHeight="1">
      <c r="A78" s="48" t="s">
        <v>158</v>
      </c>
      <c r="B78" s="34"/>
      <c r="C78" s="34"/>
    </row>
    <row r="79" spans="1:3" ht="18.75" customHeight="1">
      <c r="A79" s="34" t="s">
        <v>159</v>
      </c>
      <c r="B79" s="34">
        <v>1317</v>
      </c>
      <c r="C79" s="34">
        <v>810</v>
      </c>
    </row>
    <row r="80" spans="1:3" ht="18.75" hidden="1" customHeight="1">
      <c r="A80" s="47" t="s">
        <v>160</v>
      </c>
      <c r="B80" s="34"/>
      <c r="C80" s="34"/>
    </row>
    <row r="81" spans="1:3" ht="18.75" hidden="1" customHeight="1">
      <c r="A81" s="47" t="s">
        <v>161</v>
      </c>
      <c r="B81" s="34"/>
      <c r="C81" s="34"/>
    </row>
    <row r="82" spans="1:3" ht="18.75" hidden="1" customHeight="1">
      <c r="A82" s="47" t="s">
        <v>153</v>
      </c>
      <c r="B82" s="34"/>
      <c r="C82" s="34"/>
    </row>
    <row r="83" spans="1:3" ht="18.75" hidden="1" customHeight="1">
      <c r="A83" s="48" t="s">
        <v>119</v>
      </c>
      <c r="B83" s="34"/>
      <c r="C83" s="34"/>
    </row>
    <row r="84" spans="1:3" ht="18.75" hidden="1" customHeight="1">
      <c r="A84" s="48" t="s">
        <v>162</v>
      </c>
      <c r="B84" s="34"/>
      <c r="C84" s="34"/>
    </row>
    <row r="85" spans="1:3" ht="18.75" customHeight="1">
      <c r="A85" s="48" t="s">
        <v>163</v>
      </c>
      <c r="B85" s="34">
        <f>SUM(B86:B93)</f>
        <v>537</v>
      </c>
      <c r="C85" s="34">
        <f>SUM(C86:C93)</f>
        <v>519</v>
      </c>
    </row>
    <row r="86" spans="1:3" ht="18.75" customHeight="1">
      <c r="A86" s="47" t="s">
        <v>110</v>
      </c>
      <c r="B86" s="34">
        <v>211</v>
      </c>
      <c r="C86" s="34">
        <v>293</v>
      </c>
    </row>
    <row r="87" spans="1:3" ht="18.75" customHeight="1">
      <c r="A87" s="47" t="s">
        <v>111</v>
      </c>
      <c r="B87" s="34">
        <v>124</v>
      </c>
      <c r="C87" s="34"/>
    </row>
    <row r="88" spans="1:3" ht="18.75" customHeight="1">
      <c r="A88" s="47" t="s">
        <v>112</v>
      </c>
      <c r="B88" s="34"/>
      <c r="C88" s="34"/>
    </row>
    <row r="89" spans="1:3" ht="18.75" customHeight="1">
      <c r="A89" s="48" t="s">
        <v>164</v>
      </c>
      <c r="B89" s="34"/>
      <c r="C89" s="34">
        <v>6</v>
      </c>
    </row>
    <row r="90" spans="1:3" ht="18.75" customHeight="1">
      <c r="A90" s="48" t="s">
        <v>165</v>
      </c>
      <c r="B90" s="34"/>
      <c r="C90" s="34"/>
    </row>
    <row r="91" spans="1:3" ht="18.75" customHeight="1">
      <c r="A91" s="48" t="s">
        <v>153</v>
      </c>
      <c r="B91" s="34">
        <v>10</v>
      </c>
      <c r="C91" s="34">
        <v>10</v>
      </c>
    </row>
    <row r="92" spans="1:3" ht="18.75" customHeight="1">
      <c r="A92" s="48" t="s">
        <v>119</v>
      </c>
      <c r="B92" s="34"/>
      <c r="C92" s="34"/>
    </row>
    <row r="93" spans="1:3" ht="18.75" customHeight="1">
      <c r="A93" s="34" t="s">
        <v>166</v>
      </c>
      <c r="B93" s="34">
        <v>192</v>
      </c>
      <c r="C93" s="34">
        <v>210</v>
      </c>
    </row>
    <row r="94" spans="1:3" ht="18.75" customHeight="1">
      <c r="A94" s="47" t="s">
        <v>167</v>
      </c>
      <c r="B94" s="34">
        <f>SUM(B95:B103)</f>
        <v>0</v>
      </c>
      <c r="C94" s="34">
        <f>SUM(C95:C103)</f>
        <v>0</v>
      </c>
    </row>
    <row r="95" spans="1:3" ht="18.75" hidden="1" customHeight="1">
      <c r="A95" s="47" t="s">
        <v>110</v>
      </c>
      <c r="B95" s="34"/>
      <c r="C95" s="34"/>
    </row>
    <row r="96" spans="1:3" ht="18.75" hidden="1" customHeight="1">
      <c r="A96" s="48" t="s">
        <v>111</v>
      </c>
      <c r="B96" s="34"/>
      <c r="C96" s="34"/>
    </row>
    <row r="97" spans="1:3" ht="18.75" hidden="1" customHeight="1">
      <c r="A97" s="48" t="s">
        <v>112</v>
      </c>
      <c r="B97" s="34"/>
      <c r="C97" s="34"/>
    </row>
    <row r="98" spans="1:3" ht="18.75" hidden="1" customHeight="1">
      <c r="A98" s="48" t="s">
        <v>168</v>
      </c>
      <c r="B98" s="34"/>
      <c r="C98" s="34"/>
    </row>
    <row r="99" spans="1:3" ht="18.75" hidden="1" customHeight="1">
      <c r="A99" s="47" t="s">
        <v>169</v>
      </c>
      <c r="B99" s="34"/>
      <c r="C99" s="34"/>
    </row>
    <row r="100" spans="1:3" ht="18.75" hidden="1" customHeight="1">
      <c r="A100" s="47" t="s">
        <v>170</v>
      </c>
      <c r="B100" s="34"/>
      <c r="C100" s="34"/>
    </row>
    <row r="101" spans="1:3" ht="18.75" hidden="1" customHeight="1">
      <c r="A101" s="47" t="s">
        <v>153</v>
      </c>
      <c r="B101" s="34"/>
      <c r="C101" s="34"/>
    </row>
    <row r="102" spans="1:3" ht="18.75" hidden="1" customHeight="1">
      <c r="A102" s="48" t="s">
        <v>119</v>
      </c>
      <c r="B102" s="34"/>
      <c r="C102" s="34"/>
    </row>
    <row r="103" spans="1:3" ht="18.75" hidden="1" customHeight="1">
      <c r="A103" s="48" t="s">
        <v>171</v>
      </c>
      <c r="B103" s="34"/>
      <c r="C103" s="34"/>
    </row>
    <row r="104" spans="1:3" ht="18.75" customHeight="1">
      <c r="A104" s="48" t="s">
        <v>172</v>
      </c>
      <c r="B104" s="34">
        <f>SUM(B105:B118)</f>
        <v>843</v>
      </c>
      <c r="C104" s="34">
        <f>SUM(C105:C118)</f>
        <v>780</v>
      </c>
    </row>
    <row r="105" spans="1:3" ht="18.75" customHeight="1">
      <c r="A105" s="48" t="s">
        <v>110</v>
      </c>
      <c r="B105" s="34">
        <v>256</v>
      </c>
      <c r="C105" s="34">
        <v>100</v>
      </c>
    </row>
    <row r="106" spans="1:3" ht="18.75" customHeight="1">
      <c r="A106" s="47" t="s">
        <v>111</v>
      </c>
      <c r="B106" s="34">
        <v>108</v>
      </c>
      <c r="C106" s="34">
        <v>40</v>
      </c>
    </row>
    <row r="107" spans="1:3" ht="18.75" customHeight="1">
      <c r="A107" s="47" t="s">
        <v>112</v>
      </c>
      <c r="B107" s="34"/>
      <c r="C107" s="34"/>
    </row>
    <row r="108" spans="1:3" ht="18.75" customHeight="1">
      <c r="A108" s="47" t="s">
        <v>173</v>
      </c>
      <c r="B108" s="34"/>
      <c r="C108" s="34"/>
    </row>
    <row r="109" spans="1:3" ht="18.75" customHeight="1">
      <c r="A109" s="48" t="s">
        <v>174</v>
      </c>
      <c r="B109" s="34"/>
      <c r="C109" s="34"/>
    </row>
    <row r="110" spans="1:3" ht="18.75" customHeight="1">
      <c r="A110" s="48" t="s">
        <v>175</v>
      </c>
      <c r="B110" s="34">
        <v>14</v>
      </c>
      <c r="C110" s="34">
        <v>12</v>
      </c>
    </row>
    <row r="111" spans="1:3" ht="18.75" customHeight="1">
      <c r="A111" s="48" t="s">
        <v>176</v>
      </c>
      <c r="B111" s="34"/>
      <c r="C111" s="34"/>
    </row>
    <row r="112" spans="1:3" ht="18.75" customHeight="1">
      <c r="A112" s="47" t="s">
        <v>177</v>
      </c>
      <c r="B112" s="34">
        <v>277</v>
      </c>
      <c r="C112" s="34">
        <v>400</v>
      </c>
    </row>
    <row r="113" spans="1:3" ht="18.75" customHeight="1">
      <c r="A113" s="47" t="s">
        <v>178</v>
      </c>
      <c r="B113" s="34">
        <v>55</v>
      </c>
      <c r="C113" s="34">
        <v>170</v>
      </c>
    </row>
    <row r="114" spans="1:3" ht="18.75" customHeight="1">
      <c r="A114" s="47" t="s">
        <v>179</v>
      </c>
      <c r="B114" s="34"/>
      <c r="C114" s="34"/>
    </row>
    <row r="115" spans="1:3" ht="18.75" customHeight="1">
      <c r="A115" s="48" t="s">
        <v>180</v>
      </c>
      <c r="B115" s="34">
        <v>19</v>
      </c>
      <c r="C115" s="34">
        <v>30</v>
      </c>
    </row>
    <row r="116" spans="1:3" ht="18.75" customHeight="1">
      <c r="A116" s="48" t="s">
        <v>181</v>
      </c>
      <c r="B116" s="34"/>
      <c r="C116" s="34"/>
    </row>
    <row r="117" spans="1:3" ht="18.75" customHeight="1">
      <c r="A117" s="48" t="s">
        <v>119</v>
      </c>
      <c r="B117" s="34"/>
      <c r="C117" s="34"/>
    </row>
    <row r="118" spans="1:3" ht="18.75" customHeight="1">
      <c r="A118" s="48" t="s">
        <v>182</v>
      </c>
      <c r="B118" s="34">
        <v>114</v>
      </c>
      <c r="C118" s="34">
        <v>28</v>
      </c>
    </row>
    <row r="119" spans="1:3" ht="18.75" customHeight="1">
      <c r="A119" s="34" t="s">
        <v>183</v>
      </c>
      <c r="B119" s="34">
        <f>SUM(B120:B127)</f>
        <v>534</v>
      </c>
      <c r="C119" s="34">
        <f>SUM(C120:C127)</f>
        <v>776</v>
      </c>
    </row>
    <row r="120" spans="1:3" ht="18.75" customHeight="1">
      <c r="A120" s="47" t="s">
        <v>110</v>
      </c>
      <c r="B120" s="34">
        <v>494</v>
      </c>
      <c r="C120" s="34">
        <v>610</v>
      </c>
    </row>
    <row r="121" spans="1:3" ht="18.75" customHeight="1">
      <c r="A121" s="47" t="s">
        <v>111</v>
      </c>
      <c r="B121" s="34"/>
      <c r="C121" s="34">
        <v>30</v>
      </c>
    </row>
    <row r="122" spans="1:3" ht="18.75" customHeight="1">
      <c r="A122" s="47" t="s">
        <v>112</v>
      </c>
      <c r="B122" s="34"/>
      <c r="C122" s="34"/>
    </row>
    <row r="123" spans="1:3" ht="18.75" customHeight="1">
      <c r="A123" s="48" t="s">
        <v>184</v>
      </c>
      <c r="B123" s="34"/>
      <c r="C123" s="34">
        <v>20</v>
      </c>
    </row>
    <row r="124" spans="1:3" ht="18.75" customHeight="1">
      <c r="A124" s="48" t="s">
        <v>185</v>
      </c>
      <c r="B124" s="34"/>
      <c r="C124" s="34">
        <v>48</v>
      </c>
    </row>
    <row r="125" spans="1:3" ht="18.75" customHeight="1">
      <c r="A125" s="48" t="s">
        <v>186</v>
      </c>
      <c r="B125" s="34"/>
      <c r="C125" s="34"/>
    </row>
    <row r="126" spans="1:3" ht="18.75" customHeight="1">
      <c r="A126" s="47" t="s">
        <v>119</v>
      </c>
      <c r="B126" s="34"/>
      <c r="C126" s="34"/>
    </row>
    <row r="127" spans="1:3" ht="18.75" customHeight="1">
      <c r="A127" s="47" t="s">
        <v>187</v>
      </c>
      <c r="B127" s="34">
        <v>40</v>
      </c>
      <c r="C127" s="34">
        <v>68</v>
      </c>
    </row>
    <row r="128" spans="1:3" ht="18.75" customHeight="1">
      <c r="A128" s="34" t="s">
        <v>188</v>
      </c>
      <c r="B128" s="34">
        <f>SUM(B129:B138)</f>
        <v>1178</v>
      </c>
      <c r="C128" s="34">
        <f>SUM(C129:C138)</f>
        <v>1163</v>
      </c>
    </row>
    <row r="129" spans="1:3" ht="18.75" customHeight="1">
      <c r="A129" s="47" t="s">
        <v>110</v>
      </c>
      <c r="B129" s="34">
        <v>882</v>
      </c>
      <c r="C129" s="34">
        <v>983</v>
      </c>
    </row>
    <row r="130" spans="1:3" ht="18.75" customHeight="1">
      <c r="A130" s="47" t="s">
        <v>111</v>
      </c>
      <c r="B130" s="34">
        <v>76</v>
      </c>
      <c r="C130" s="34"/>
    </row>
    <row r="131" spans="1:3" ht="18.75" hidden="1" customHeight="1">
      <c r="A131" s="47" t="s">
        <v>112</v>
      </c>
      <c r="B131" s="34"/>
      <c r="C131" s="34"/>
    </row>
    <row r="132" spans="1:3" ht="18.75" hidden="1" customHeight="1">
      <c r="A132" s="48" t="s">
        <v>189</v>
      </c>
      <c r="B132" s="34"/>
      <c r="C132" s="34"/>
    </row>
    <row r="133" spans="1:3" ht="18.75" hidden="1" customHeight="1">
      <c r="A133" s="48" t="s">
        <v>190</v>
      </c>
      <c r="B133" s="34"/>
      <c r="C133" s="34"/>
    </row>
    <row r="134" spans="1:3" ht="18.75" hidden="1" customHeight="1">
      <c r="A134" s="48" t="s">
        <v>191</v>
      </c>
      <c r="B134" s="34"/>
      <c r="C134" s="34"/>
    </row>
    <row r="135" spans="1:3" ht="18.75" hidden="1" customHeight="1">
      <c r="A135" s="47" t="s">
        <v>192</v>
      </c>
      <c r="B135" s="34"/>
      <c r="C135" s="34"/>
    </row>
    <row r="136" spans="1:3" ht="18.75" customHeight="1">
      <c r="A136" s="47" t="s">
        <v>193</v>
      </c>
      <c r="B136" s="34">
        <v>220</v>
      </c>
      <c r="C136" s="34">
        <v>180</v>
      </c>
    </row>
    <row r="137" spans="1:3" ht="18.75" customHeight="1">
      <c r="A137" s="47" t="s">
        <v>119</v>
      </c>
      <c r="B137" s="34"/>
      <c r="C137" s="34"/>
    </row>
    <row r="138" spans="1:3" ht="18.75" customHeight="1">
      <c r="A138" s="48" t="s">
        <v>194</v>
      </c>
      <c r="B138" s="34"/>
      <c r="C138" s="34"/>
    </row>
    <row r="139" spans="1:3" ht="18.75" customHeight="1">
      <c r="A139" s="48" t="s">
        <v>195</v>
      </c>
      <c r="B139" s="34">
        <f>SUM(B140:B150)</f>
        <v>0</v>
      </c>
      <c r="C139" s="34">
        <f>SUM(C140:C150)</f>
        <v>0</v>
      </c>
    </row>
    <row r="140" spans="1:3" ht="18.75" hidden="1" customHeight="1">
      <c r="A140" s="48" t="s">
        <v>110</v>
      </c>
      <c r="B140" s="34"/>
      <c r="C140" s="34"/>
    </row>
    <row r="141" spans="1:3" ht="18.75" hidden="1" customHeight="1">
      <c r="A141" s="34" t="s">
        <v>111</v>
      </c>
      <c r="B141" s="34"/>
      <c r="C141" s="34"/>
    </row>
    <row r="142" spans="1:3" ht="18.75" hidden="1" customHeight="1">
      <c r="A142" s="47" t="s">
        <v>112</v>
      </c>
      <c r="B142" s="34"/>
      <c r="C142" s="34"/>
    </row>
    <row r="143" spans="1:3" ht="18.75" hidden="1" customHeight="1">
      <c r="A143" s="47" t="s">
        <v>196</v>
      </c>
      <c r="B143" s="34"/>
      <c r="C143" s="34"/>
    </row>
    <row r="144" spans="1:3" ht="18.75" hidden="1" customHeight="1">
      <c r="A144" s="47" t="s">
        <v>197</v>
      </c>
      <c r="B144" s="34"/>
      <c r="C144" s="34"/>
    </row>
    <row r="145" spans="1:3" ht="18.75" hidden="1" customHeight="1">
      <c r="A145" s="48" t="s">
        <v>198</v>
      </c>
      <c r="B145" s="34"/>
      <c r="C145" s="34"/>
    </row>
    <row r="146" spans="1:3" ht="18.75" hidden="1" customHeight="1">
      <c r="A146" s="48" t="s">
        <v>199</v>
      </c>
      <c r="B146" s="34"/>
      <c r="C146" s="34"/>
    </row>
    <row r="147" spans="1:3" ht="18.75" hidden="1" customHeight="1">
      <c r="A147" s="48" t="s">
        <v>200</v>
      </c>
      <c r="B147" s="34"/>
      <c r="C147" s="34"/>
    </row>
    <row r="148" spans="1:3" ht="18.75" hidden="1" customHeight="1">
      <c r="A148" s="47" t="s">
        <v>201</v>
      </c>
      <c r="B148" s="34"/>
      <c r="C148" s="34"/>
    </row>
    <row r="149" spans="1:3" ht="18.75" hidden="1" customHeight="1">
      <c r="A149" s="47" t="s">
        <v>119</v>
      </c>
      <c r="B149" s="34"/>
      <c r="C149" s="34"/>
    </row>
    <row r="150" spans="1:3" ht="18.75" hidden="1" customHeight="1">
      <c r="A150" s="47" t="s">
        <v>202</v>
      </c>
      <c r="B150" s="34"/>
      <c r="C150" s="34"/>
    </row>
    <row r="151" spans="1:3" ht="18.75" customHeight="1">
      <c r="A151" s="48" t="s">
        <v>203</v>
      </c>
      <c r="B151" s="34">
        <f>SUM(B152:B160)</f>
        <v>1528</v>
      </c>
      <c r="C151" s="34">
        <f>SUM(C152:C160)</f>
        <v>1562</v>
      </c>
    </row>
    <row r="152" spans="1:3" ht="18.75" customHeight="1">
      <c r="A152" s="48" t="s">
        <v>110</v>
      </c>
      <c r="B152" s="34">
        <v>1400</v>
      </c>
      <c r="C152" s="34">
        <v>1472</v>
      </c>
    </row>
    <row r="153" spans="1:3" ht="18.75" customHeight="1">
      <c r="A153" s="48" t="s">
        <v>111</v>
      </c>
      <c r="B153" s="34">
        <v>59</v>
      </c>
      <c r="C153" s="34"/>
    </row>
    <row r="154" spans="1:3" ht="18.75" customHeight="1">
      <c r="A154" s="34" t="s">
        <v>112</v>
      </c>
      <c r="B154" s="34"/>
      <c r="C154" s="34"/>
    </row>
    <row r="155" spans="1:3" ht="18.75" customHeight="1">
      <c r="A155" s="47" t="s">
        <v>204</v>
      </c>
      <c r="B155" s="34">
        <v>43</v>
      </c>
      <c r="C155" s="34">
        <v>35</v>
      </c>
    </row>
    <row r="156" spans="1:3" ht="18.75" customHeight="1">
      <c r="A156" s="47" t="s">
        <v>205</v>
      </c>
      <c r="B156" s="34">
        <v>17</v>
      </c>
      <c r="C156" s="34">
        <v>40</v>
      </c>
    </row>
    <row r="157" spans="1:3" ht="18.75" customHeight="1">
      <c r="A157" s="47" t="s">
        <v>206</v>
      </c>
      <c r="B157" s="34">
        <v>9</v>
      </c>
      <c r="C157" s="34">
        <v>15</v>
      </c>
    </row>
    <row r="158" spans="1:3" ht="18.75" customHeight="1">
      <c r="A158" s="48" t="s">
        <v>153</v>
      </c>
      <c r="B158" s="34"/>
      <c r="C158" s="34"/>
    </row>
    <row r="159" spans="1:3" ht="18.75" customHeight="1">
      <c r="A159" s="48" t="s">
        <v>119</v>
      </c>
      <c r="B159" s="34"/>
      <c r="C159" s="34"/>
    </row>
    <row r="160" spans="1:3" ht="18.75" customHeight="1">
      <c r="A160" s="48" t="s">
        <v>207</v>
      </c>
      <c r="B160" s="34"/>
      <c r="C160" s="34"/>
    </row>
    <row r="161" spans="1:3" ht="18.75" customHeight="1">
      <c r="A161" s="47" t="s">
        <v>208</v>
      </c>
      <c r="B161" s="34">
        <f>SUM(B162:B173)</f>
        <v>468</v>
      </c>
      <c r="C161" s="34">
        <f>SUM(C162:C173)</f>
        <v>357</v>
      </c>
    </row>
    <row r="162" spans="1:3" ht="18.75" customHeight="1">
      <c r="A162" s="47" t="s">
        <v>110</v>
      </c>
      <c r="B162" s="34">
        <v>423</v>
      </c>
      <c r="C162" s="34">
        <v>327</v>
      </c>
    </row>
    <row r="163" spans="1:3" ht="18.75" customHeight="1">
      <c r="A163" s="47" t="s">
        <v>111</v>
      </c>
      <c r="B163" s="34">
        <v>33</v>
      </c>
      <c r="C163" s="34"/>
    </row>
    <row r="164" spans="1:3" ht="18.75" customHeight="1">
      <c r="A164" s="48" t="s">
        <v>112</v>
      </c>
      <c r="B164" s="34"/>
      <c r="C164" s="34"/>
    </row>
    <row r="165" spans="1:3" ht="18.75" customHeight="1">
      <c r="A165" s="48" t="s">
        <v>209</v>
      </c>
      <c r="B165" s="34"/>
      <c r="C165" s="34"/>
    </row>
    <row r="166" spans="1:3" ht="18.75" customHeight="1">
      <c r="A166" s="48" t="s">
        <v>210</v>
      </c>
      <c r="B166" s="34"/>
      <c r="C166" s="34"/>
    </row>
    <row r="167" spans="1:3" ht="18.75" customHeight="1">
      <c r="A167" s="48" t="s">
        <v>211</v>
      </c>
      <c r="B167" s="34">
        <v>12</v>
      </c>
      <c r="C167" s="34">
        <v>30</v>
      </c>
    </row>
    <row r="168" spans="1:3" ht="18.75" hidden="1" customHeight="1">
      <c r="A168" s="47" t="s">
        <v>212</v>
      </c>
      <c r="B168" s="34"/>
      <c r="C168" s="34"/>
    </row>
    <row r="169" spans="1:3" ht="18.75" hidden="1" customHeight="1">
      <c r="A169" s="47" t="s">
        <v>213</v>
      </c>
      <c r="B169" s="34"/>
      <c r="C169" s="34"/>
    </row>
    <row r="170" spans="1:3" ht="18.75" hidden="1" customHeight="1">
      <c r="A170" s="47" t="s">
        <v>214</v>
      </c>
      <c r="B170" s="34"/>
      <c r="C170" s="34"/>
    </row>
    <row r="171" spans="1:3" ht="18.75" hidden="1" customHeight="1">
      <c r="A171" s="48" t="s">
        <v>153</v>
      </c>
      <c r="B171" s="34"/>
      <c r="C171" s="34"/>
    </row>
    <row r="172" spans="1:3" ht="18.75" hidden="1" customHeight="1">
      <c r="A172" s="48" t="s">
        <v>119</v>
      </c>
      <c r="B172" s="34"/>
      <c r="C172" s="34"/>
    </row>
    <row r="173" spans="1:3" ht="18.75" hidden="1" customHeight="1">
      <c r="A173" s="48" t="s">
        <v>215</v>
      </c>
      <c r="B173" s="34"/>
      <c r="C173" s="34"/>
    </row>
    <row r="174" spans="1:3" ht="18.75" customHeight="1">
      <c r="A174" s="47" t="s">
        <v>216</v>
      </c>
      <c r="B174" s="34">
        <f>SUM(B175:B180)</f>
        <v>3</v>
      </c>
      <c r="C174" s="34">
        <f>SUM(C175:C180)</f>
        <v>0</v>
      </c>
    </row>
    <row r="175" spans="1:3" ht="18.75" hidden="1" customHeight="1">
      <c r="A175" s="47" t="s">
        <v>110</v>
      </c>
      <c r="B175" s="50"/>
      <c r="C175" s="50"/>
    </row>
    <row r="176" spans="1:3" ht="18.75" hidden="1" customHeight="1">
      <c r="A176" s="47" t="s">
        <v>111</v>
      </c>
      <c r="B176" s="34"/>
      <c r="C176" s="34"/>
    </row>
    <row r="177" spans="1:3" ht="18.75" hidden="1" customHeight="1">
      <c r="A177" s="48" t="s">
        <v>112</v>
      </c>
      <c r="B177" s="34"/>
      <c r="C177" s="34"/>
    </row>
    <row r="178" spans="1:3" ht="18.75" customHeight="1">
      <c r="A178" s="48" t="s">
        <v>217</v>
      </c>
      <c r="B178" s="34">
        <v>3</v>
      </c>
      <c r="C178" s="34"/>
    </row>
    <row r="179" spans="1:3" ht="18.75" hidden="1" customHeight="1">
      <c r="A179" s="48" t="s">
        <v>119</v>
      </c>
      <c r="B179" s="34"/>
      <c r="C179" s="34"/>
    </row>
    <row r="180" spans="1:3" ht="18.75" hidden="1" customHeight="1">
      <c r="A180" s="34" t="s">
        <v>218</v>
      </c>
      <c r="B180" s="34"/>
      <c r="C180" s="34"/>
    </row>
    <row r="181" spans="1:3" ht="18.75" customHeight="1">
      <c r="A181" s="47" t="s">
        <v>219</v>
      </c>
      <c r="B181" s="34">
        <f>SUM(B182:B187)</f>
        <v>10</v>
      </c>
      <c r="C181" s="34">
        <f>SUM(C182:C187)</f>
        <v>0</v>
      </c>
    </row>
    <row r="182" spans="1:3" ht="18.75" hidden="1" customHeight="1">
      <c r="A182" s="47" t="s">
        <v>110</v>
      </c>
      <c r="B182" s="34"/>
      <c r="C182" s="34"/>
    </row>
    <row r="183" spans="1:3" ht="18.75" hidden="1" customHeight="1">
      <c r="A183" s="47" t="s">
        <v>111</v>
      </c>
      <c r="B183" s="34"/>
      <c r="C183" s="34"/>
    </row>
    <row r="184" spans="1:3" ht="18.75" hidden="1" customHeight="1">
      <c r="A184" s="48" t="s">
        <v>112</v>
      </c>
      <c r="B184" s="34"/>
      <c r="C184" s="34"/>
    </row>
    <row r="185" spans="1:3" ht="18.75" customHeight="1">
      <c r="A185" s="48" t="s">
        <v>220</v>
      </c>
      <c r="B185" s="34">
        <v>10</v>
      </c>
      <c r="C185" s="34"/>
    </row>
    <row r="186" spans="1:3" ht="18.75" hidden="1" customHeight="1">
      <c r="A186" s="48" t="s">
        <v>119</v>
      </c>
      <c r="B186" s="34"/>
      <c r="C186" s="34"/>
    </row>
    <row r="187" spans="1:3" ht="18.75" hidden="1" customHeight="1">
      <c r="A187" s="47" t="s">
        <v>221</v>
      </c>
      <c r="B187" s="34"/>
      <c r="C187" s="34"/>
    </row>
    <row r="188" spans="1:3" ht="18.75" customHeight="1">
      <c r="A188" s="47" t="s">
        <v>222</v>
      </c>
      <c r="B188" s="34">
        <f>SUM(B189:B196)</f>
        <v>5</v>
      </c>
      <c r="C188" s="34">
        <f>SUM(C189:C196)</f>
        <v>3</v>
      </c>
    </row>
    <row r="189" spans="1:3" ht="18.75" customHeight="1">
      <c r="A189" s="47" t="s">
        <v>110</v>
      </c>
      <c r="B189" s="34"/>
      <c r="C189" s="34"/>
    </row>
    <row r="190" spans="1:3" ht="18.75" customHeight="1">
      <c r="A190" s="48" t="s">
        <v>111</v>
      </c>
      <c r="B190" s="34">
        <v>2</v>
      </c>
      <c r="C190" s="34">
        <v>2</v>
      </c>
    </row>
    <row r="191" spans="1:3" ht="18.75" hidden="1" customHeight="1">
      <c r="A191" s="48" t="s">
        <v>112</v>
      </c>
      <c r="B191" s="34"/>
      <c r="C191" s="34"/>
    </row>
    <row r="192" spans="1:3" ht="18.75" hidden="1" customHeight="1">
      <c r="A192" s="48" t="s">
        <v>223</v>
      </c>
      <c r="B192" s="34"/>
      <c r="C192" s="34"/>
    </row>
    <row r="193" spans="1:3" ht="18.75" hidden="1" customHeight="1">
      <c r="A193" s="34" t="s">
        <v>224</v>
      </c>
      <c r="B193" s="34"/>
      <c r="C193" s="34"/>
    </row>
    <row r="194" spans="1:3" ht="18.75" customHeight="1">
      <c r="A194" s="47" t="s">
        <v>225</v>
      </c>
      <c r="B194" s="34">
        <v>3</v>
      </c>
      <c r="C194" s="34">
        <v>1</v>
      </c>
    </row>
    <row r="195" spans="1:3" ht="18.75" customHeight="1">
      <c r="A195" s="47" t="s">
        <v>119</v>
      </c>
      <c r="B195" s="34"/>
      <c r="C195" s="34"/>
    </row>
    <row r="196" spans="1:3" ht="18.75" customHeight="1">
      <c r="A196" s="47" t="s">
        <v>226</v>
      </c>
      <c r="B196" s="34"/>
      <c r="C196" s="34"/>
    </row>
    <row r="197" spans="1:3" ht="18.75" customHeight="1">
      <c r="A197" s="48" t="s">
        <v>227</v>
      </c>
      <c r="B197" s="34">
        <f>SUM(B198:B202)</f>
        <v>356</v>
      </c>
      <c r="C197" s="34">
        <f>SUM(C198:C202)</f>
        <v>309</v>
      </c>
    </row>
    <row r="198" spans="1:3" ht="18.75" customHeight="1">
      <c r="A198" s="48" t="s">
        <v>110</v>
      </c>
      <c r="B198" s="34">
        <v>242</v>
      </c>
      <c r="C198" s="34">
        <v>219</v>
      </c>
    </row>
    <row r="199" spans="1:3" ht="18.75" customHeight="1">
      <c r="A199" s="48" t="s">
        <v>111</v>
      </c>
      <c r="B199" s="34">
        <v>8</v>
      </c>
      <c r="C199" s="34"/>
    </row>
    <row r="200" spans="1:3" ht="18.75" customHeight="1">
      <c r="A200" s="47" t="s">
        <v>112</v>
      </c>
      <c r="B200" s="34"/>
      <c r="C200" s="34"/>
    </row>
    <row r="201" spans="1:3" ht="18.75" customHeight="1">
      <c r="A201" s="47" t="s">
        <v>228</v>
      </c>
      <c r="B201" s="34">
        <v>106</v>
      </c>
      <c r="C201" s="34">
        <v>70</v>
      </c>
    </row>
    <row r="202" spans="1:3" ht="18.75" customHeight="1">
      <c r="A202" s="47" t="s">
        <v>229</v>
      </c>
      <c r="B202" s="34"/>
      <c r="C202" s="34">
        <v>20</v>
      </c>
    </row>
    <row r="203" spans="1:3" ht="18.75" customHeight="1">
      <c r="A203" s="48" t="s">
        <v>230</v>
      </c>
      <c r="B203" s="34">
        <f>SUM(B204:B209)</f>
        <v>94</v>
      </c>
      <c r="C203" s="34">
        <f>SUM(C204:C209)</f>
        <v>63</v>
      </c>
    </row>
    <row r="204" spans="1:3" ht="18.75" customHeight="1">
      <c r="A204" s="48" t="s">
        <v>110</v>
      </c>
      <c r="B204" s="34">
        <v>69</v>
      </c>
      <c r="C204" s="34">
        <v>63</v>
      </c>
    </row>
    <row r="205" spans="1:3" ht="18.75" customHeight="1">
      <c r="A205" s="48" t="s">
        <v>111</v>
      </c>
      <c r="B205" s="34">
        <v>20</v>
      </c>
      <c r="C205" s="34"/>
    </row>
    <row r="206" spans="1:3" ht="18.75" customHeight="1">
      <c r="A206" s="34" t="s">
        <v>112</v>
      </c>
      <c r="B206" s="34"/>
      <c r="C206" s="34"/>
    </row>
    <row r="207" spans="1:3" ht="18.75" customHeight="1">
      <c r="A207" s="47" t="s">
        <v>124</v>
      </c>
      <c r="B207" s="34"/>
      <c r="C207" s="34"/>
    </row>
    <row r="208" spans="1:3" ht="18.75" customHeight="1">
      <c r="A208" s="47" t="s">
        <v>119</v>
      </c>
      <c r="B208" s="34"/>
      <c r="C208" s="34"/>
    </row>
    <row r="209" spans="1:3" ht="18.75" customHeight="1">
      <c r="A209" s="47" t="s">
        <v>231</v>
      </c>
      <c r="B209" s="34">
        <v>5</v>
      </c>
      <c r="C209" s="34"/>
    </row>
    <row r="210" spans="1:3" ht="18.75" customHeight="1">
      <c r="A210" s="48" t="s">
        <v>232</v>
      </c>
      <c r="B210" s="34">
        <f>SUM(B211:B217)</f>
        <v>641</v>
      </c>
      <c r="C210" s="34">
        <f>SUM(C211:C217)</f>
        <v>295</v>
      </c>
    </row>
    <row r="211" spans="1:3" ht="18.75" customHeight="1">
      <c r="A211" s="48" t="s">
        <v>110</v>
      </c>
      <c r="B211" s="34">
        <v>283</v>
      </c>
      <c r="C211" s="34">
        <v>245</v>
      </c>
    </row>
    <row r="212" spans="1:3" ht="18.75" customHeight="1">
      <c r="A212" s="48" t="s">
        <v>111</v>
      </c>
      <c r="B212" s="34">
        <v>323</v>
      </c>
      <c r="C212" s="34">
        <v>15</v>
      </c>
    </row>
    <row r="213" spans="1:3" ht="18.75" customHeight="1">
      <c r="A213" s="47" t="s">
        <v>112</v>
      </c>
      <c r="B213" s="50"/>
      <c r="C213" s="50"/>
    </row>
    <row r="214" spans="1:3" ht="18.75" customHeight="1">
      <c r="A214" s="47" t="s">
        <v>233</v>
      </c>
      <c r="B214" s="34">
        <v>35</v>
      </c>
      <c r="C214" s="34">
        <v>35</v>
      </c>
    </row>
    <row r="215" spans="1:3" ht="18.75" customHeight="1">
      <c r="A215" s="47" t="s">
        <v>234</v>
      </c>
      <c r="B215" s="34"/>
      <c r="C215" s="34"/>
    </row>
    <row r="216" spans="1:3" ht="18.75" customHeight="1">
      <c r="A216" s="48" t="s">
        <v>119</v>
      </c>
      <c r="B216" s="51"/>
      <c r="C216" s="51"/>
    </row>
    <row r="217" spans="1:3" ht="18.75" customHeight="1">
      <c r="A217" s="48" t="s">
        <v>235</v>
      </c>
      <c r="B217" s="51"/>
      <c r="C217" s="51"/>
    </row>
    <row r="218" spans="1:3" ht="18.75" customHeight="1">
      <c r="A218" s="48" t="s">
        <v>236</v>
      </c>
      <c r="B218" s="51">
        <f>SUM(B219:B224)</f>
        <v>996</v>
      </c>
      <c r="C218" s="51">
        <f>SUM(C219:C224)</f>
        <v>817</v>
      </c>
    </row>
    <row r="219" spans="1:3" ht="18.75" customHeight="1">
      <c r="A219" s="48" t="s">
        <v>110</v>
      </c>
      <c r="B219" s="51">
        <v>702</v>
      </c>
      <c r="C219" s="51">
        <v>704</v>
      </c>
    </row>
    <row r="220" spans="1:3" ht="18.75" customHeight="1">
      <c r="A220" s="47" t="s">
        <v>111</v>
      </c>
      <c r="B220" s="52">
        <v>256</v>
      </c>
      <c r="C220" s="52">
        <v>100</v>
      </c>
    </row>
    <row r="221" spans="1:3" ht="18.75" customHeight="1">
      <c r="A221" s="47" t="s">
        <v>112</v>
      </c>
      <c r="B221" s="52"/>
      <c r="C221" s="52"/>
    </row>
    <row r="222" spans="1:3" ht="18.75" customHeight="1">
      <c r="A222" s="47" t="s">
        <v>237</v>
      </c>
      <c r="B222" s="52">
        <v>3</v>
      </c>
      <c r="C222" s="52">
        <v>3</v>
      </c>
    </row>
    <row r="223" spans="1:3" ht="18.75" customHeight="1">
      <c r="A223" s="48" t="s">
        <v>119</v>
      </c>
      <c r="B223" s="52"/>
      <c r="C223" s="52"/>
    </row>
    <row r="224" spans="1:3" ht="18.75" customHeight="1">
      <c r="A224" s="48" t="s">
        <v>238</v>
      </c>
      <c r="B224" s="52">
        <v>35</v>
      </c>
      <c r="C224" s="52">
        <v>10</v>
      </c>
    </row>
    <row r="225" spans="1:3" ht="18.75" customHeight="1">
      <c r="A225" s="48" t="s">
        <v>239</v>
      </c>
      <c r="B225" s="52">
        <f>SUM(B226:B230)</f>
        <v>599</v>
      </c>
      <c r="C225" s="52">
        <f>SUM(C226:C230)</f>
        <v>417</v>
      </c>
    </row>
    <row r="226" spans="1:3" ht="18.75" customHeight="1">
      <c r="A226" s="47" t="s">
        <v>110</v>
      </c>
      <c r="B226" s="52">
        <v>290</v>
      </c>
      <c r="C226" s="52">
        <v>293</v>
      </c>
    </row>
    <row r="227" spans="1:3" ht="18.75" customHeight="1">
      <c r="A227" s="47" t="s">
        <v>111</v>
      </c>
      <c r="B227" s="52">
        <v>199</v>
      </c>
      <c r="C227" s="52">
        <v>39</v>
      </c>
    </row>
    <row r="228" spans="1:3" ht="18.75" customHeight="1">
      <c r="A228" s="47" t="s">
        <v>112</v>
      </c>
      <c r="B228" s="51"/>
      <c r="C228" s="51"/>
    </row>
    <row r="229" spans="1:3" ht="18.75" customHeight="1">
      <c r="A229" s="48" t="s">
        <v>119</v>
      </c>
      <c r="B229" s="51"/>
      <c r="C229" s="51"/>
    </row>
    <row r="230" spans="1:3" ht="18.75" customHeight="1">
      <c r="A230" s="48" t="s">
        <v>240</v>
      </c>
      <c r="B230" s="51">
        <v>110</v>
      </c>
      <c r="C230" s="51">
        <v>85</v>
      </c>
    </row>
    <row r="231" spans="1:3" ht="18.75" customHeight="1">
      <c r="A231" s="48" t="s">
        <v>241</v>
      </c>
      <c r="B231" s="51">
        <f>SUM(B232:B236)</f>
        <v>552</v>
      </c>
      <c r="C231" s="51">
        <f>SUM(C232:C236)</f>
        <v>418</v>
      </c>
    </row>
    <row r="232" spans="1:3" ht="18.75" customHeight="1">
      <c r="A232" s="34" t="s">
        <v>110</v>
      </c>
      <c r="B232" s="34">
        <v>216</v>
      </c>
      <c r="C232" s="34">
        <v>235</v>
      </c>
    </row>
    <row r="233" spans="1:3" ht="18.75" customHeight="1">
      <c r="A233" s="47" t="s">
        <v>111</v>
      </c>
      <c r="B233" s="34">
        <v>145</v>
      </c>
      <c r="C233" s="34">
        <v>153</v>
      </c>
    </row>
    <row r="234" spans="1:3" ht="18.75" customHeight="1">
      <c r="A234" s="47" t="s">
        <v>112</v>
      </c>
      <c r="B234" s="34"/>
      <c r="C234" s="34"/>
    </row>
    <row r="235" spans="1:3" ht="18.75" customHeight="1">
      <c r="A235" s="47" t="s">
        <v>119</v>
      </c>
      <c r="B235" s="34"/>
      <c r="C235" s="34"/>
    </row>
    <row r="236" spans="1:3" ht="18.75" customHeight="1">
      <c r="A236" s="48" t="s">
        <v>242</v>
      </c>
      <c r="B236" s="34">
        <v>191</v>
      </c>
      <c r="C236" s="34">
        <v>30</v>
      </c>
    </row>
    <row r="237" spans="1:3" ht="18.75" customHeight="1">
      <c r="A237" s="48" t="s">
        <v>243</v>
      </c>
      <c r="B237" s="34">
        <f>SUM(B238:B242)</f>
        <v>93</v>
      </c>
      <c r="C237" s="34">
        <f>SUM(C238:C242)</f>
        <v>120</v>
      </c>
    </row>
    <row r="238" spans="1:3" ht="18.75" customHeight="1">
      <c r="A238" s="48" t="s">
        <v>110</v>
      </c>
      <c r="B238" s="34">
        <v>93</v>
      </c>
      <c r="C238" s="34">
        <v>105</v>
      </c>
    </row>
    <row r="239" spans="1:3" ht="18.75" customHeight="1">
      <c r="A239" s="47" t="s">
        <v>111</v>
      </c>
      <c r="B239" s="34"/>
      <c r="C239" s="34">
        <v>5</v>
      </c>
    </row>
    <row r="240" spans="1:3" ht="18.75" customHeight="1">
      <c r="A240" s="47" t="s">
        <v>112</v>
      </c>
      <c r="B240" s="34"/>
      <c r="C240" s="34"/>
    </row>
    <row r="241" spans="1:3" ht="18.75" customHeight="1">
      <c r="A241" s="47" t="s">
        <v>119</v>
      </c>
      <c r="B241" s="34"/>
      <c r="C241" s="34"/>
    </row>
    <row r="242" spans="1:3" ht="18.75" customHeight="1">
      <c r="A242" s="48" t="s">
        <v>244</v>
      </c>
      <c r="B242" s="34"/>
      <c r="C242" s="34">
        <v>10</v>
      </c>
    </row>
    <row r="243" spans="1:3" ht="18.75" customHeight="1">
      <c r="A243" s="48" t="s">
        <v>245</v>
      </c>
      <c r="B243" s="34">
        <f>SUM(B244:B248)</f>
        <v>0</v>
      </c>
      <c r="C243" s="34">
        <f>SUM(C244:C248)</f>
        <v>0</v>
      </c>
    </row>
    <row r="244" spans="1:3" ht="18.75" hidden="1" customHeight="1">
      <c r="A244" s="48" t="s">
        <v>110</v>
      </c>
      <c r="B244" s="34"/>
      <c r="C244" s="34"/>
    </row>
    <row r="245" spans="1:3" ht="18.75" hidden="1" customHeight="1">
      <c r="A245" s="34" t="s">
        <v>111</v>
      </c>
      <c r="B245" s="34"/>
      <c r="C245" s="34"/>
    </row>
    <row r="246" spans="1:3" ht="18.75" hidden="1" customHeight="1">
      <c r="A246" s="47" t="s">
        <v>112</v>
      </c>
      <c r="B246" s="34"/>
      <c r="C246" s="34"/>
    </row>
    <row r="247" spans="1:3" ht="18.75" hidden="1" customHeight="1">
      <c r="A247" s="47" t="s">
        <v>119</v>
      </c>
      <c r="B247" s="34"/>
      <c r="C247" s="34"/>
    </row>
    <row r="248" spans="1:3" ht="18.75" hidden="1" customHeight="1">
      <c r="A248" s="47" t="s">
        <v>246</v>
      </c>
      <c r="B248" s="34"/>
      <c r="C248" s="34"/>
    </row>
    <row r="249" spans="1:3" ht="18.75" customHeight="1">
      <c r="A249" s="48" t="s">
        <v>247</v>
      </c>
      <c r="B249" s="34">
        <f>SUM(B250:B254)</f>
        <v>811</v>
      </c>
      <c r="C249" s="34">
        <f>SUM(C250:C254)</f>
        <v>782</v>
      </c>
    </row>
    <row r="250" spans="1:3" ht="18.75" customHeight="1">
      <c r="A250" s="48" t="s">
        <v>110</v>
      </c>
      <c r="B250" s="34">
        <v>495</v>
      </c>
      <c r="C250" s="34">
        <v>708</v>
      </c>
    </row>
    <row r="251" spans="1:3" ht="18.75" customHeight="1">
      <c r="A251" s="48" t="s">
        <v>111</v>
      </c>
      <c r="B251" s="34">
        <v>52</v>
      </c>
      <c r="C251" s="34"/>
    </row>
    <row r="252" spans="1:3" ht="18.75" customHeight="1">
      <c r="A252" s="47" t="s">
        <v>112</v>
      </c>
      <c r="B252" s="34"/>
      <c r="C252" s="34"/>
    </row>
    <row r="253" spans="1:3" ht="18.75" customHeight="1">
      <c r="A253" s="47" t="s">
        <v>119</v>
      </c>
      <c r="B253" s="34"/>
      <c r="C253" s="34"/>
    </row>
    <row r="254" spans="1:3" ht="18.75" customHeight="1">
      <c r="A254" s="47" t="s">
        <v>248</v>
      </c>
      <c r="B254" s="34">
        <v>264</v>
      </c>
      <c r="C254" s="34">
        <v>74</v>
      </c>
    </row>
    <row r="255" spans="1:3" ht="18.75" customHeight="1">
      <c r="A255" s="48" t="s">
        <v>249</v>
      </c>
      <c r="B255" s="34">
        <f>SUM(B256:B257)</f>
        <v>3799</v>
      </c>
      <c r="C255" s="34">
        <f>SUM(C256:C257)</f>
        <v>2236</v>
      </c>
    </row>
    <row r="256" spans="1:3" ht="18.75" customHeight="1">
      <c r="A256" s="48" t="s">
        <v>250</v>
      </c>
      <c r="B256" s="34">
        <v>15</v>
      </c>
      <c r="C256" s="34">
        <v>15</v>
      </c>
    </row>
    <row r="257" spans="1:3" ht="18.75" customHeight="1">
      <c r="A257" s="48" t="s">
        <v>251</v>
      </c>
      <c r="B257" s="34">
        <v>3784</v>
      </c>
      <c r="C257" s="34">
        <f>8+2213</f>
        <v>2221</v>
      </c>
    </row>
    <row r="258" spans="1:3" ht="18.75" customHeight="1">
      <c r="A258" s="34" t="s">
        <v>98</v>
      </c>
      <c r="B258" s="34">
        <f>SUM(B259:B260)</f>
        <v>0</v>
      </c>
      <c r="C258" s="34">
        <f>SUM(C259:C260)</f>
        <v>0</v>
      </c>
    </row>
    <row r="259" spans="1:3" ht="18.75" customHeight="1">
      <c r="A259" s="47" t="s">
        <v>252</v>
      </c>
      <c r="B259" s="34">
        <v>0</v>
      </c>
      <c r="C259" s="34">
        <v>0</v>
      </c>
    </row>
    <row r="260" spans="1:3" ht="18.75" customHeight="1">
      <c r="A260" s="47" t="s">
        <v>253</v>
      </c>
      <c r="B260" s="34">
        <v>0</v>
      </c>
      <c r="C260" s="34">
        <v>0</v>
      </c>
    </row>
    <row r="261" spans="1:3" ht="18.75" customHeight="1">
      <c r="A261" s="34" t="s">
        <v>97</v>
      </c>
      <c r="B261" s="34">
        <f>SUM(B262,B271)</f>
        <v>334</v>
      </c>
      <c r="C261" s="34">
        <f>SUM(C262,C271)</f>
        <v>655</v>
      </c>
    </row>
    <row r="262" spans="1:3" ht="18.75" customHeight="1">
      <c r="A262" s="48" t="s">
        <v>254</v>
      </c>
      <c r="B262" s="34">
        <f>SUM(B263:B270)</f>
        <v>334</v>
      </c>
      <c r="C262" s="34">
        <f>SUM(C263:C270)</f>
        <v>655</v>
      </c>
    </row>
    <row r="263" spans="1:3" ht="18.75" customHeight="1">
      <c r="A263" s="48" t="s">
        <v>255</v>
      </c>
      <c r="B263" s="34">
        <v>40</v>
      </c>
      <c r="C263" s="34">
        <v>40</v>
      </c>
    </row>
    <row r="264" spans="1:3" ht="18.75" customHeight="1">
      <c r="A264" s="47" t="s">
        <v>256</v>
      </c>
      <c r="B264" s="34"/>
      <c r="C264" s="34"/>
    </row>
    <row r="265" spans="1:3" ht="18.75" customHeight="1">
      <c r="A265" s="47" t="s">
        <v>257</v>
      </c>
      <c r="B265" s="34">
        <v>95</v>
      </c>
      <c r="C265" s="34">
        <v>415</v>
      </c>
    </row>
    <row r="266" spans="1:3" ht="18.75" customHeight="1">
      <c r="A266" s="47" t="s">
        <v>258</v>
      </c>
      <c r="B266" s="34"/>
      <c r="C266" s="34"/>
    </row>
    <row r="267" spans="1:3" ht="18.75" customHeight="1">
      <c r="A267" s="48" t="s">
        <v>259</v>
      </c>
      <c r="B267" s="34">
        <v>10</v>
      </c>
      <c r="C267" s="34">
        <v>10</v>
      </c>
    </row>
    <row r="268" spans="1:3" ht="18.75" customHeight="1">
      <c r="A268" s="48" t="s">
        <v>260</v>
      </c>
      <c r="B268" s="34">
        <v>39</v>
      </c>
      <c r="C268" s="34">
        <v>40</v>
      </c>
    </row>
    <row r="269" spans="1:3" ht="18.75" customHeight="1">
      <c r="A269" s="48" t="s">
        <v>261</v>
      </c>
      <c r="B269" s="34">
        <v>150</v>
      </c>
      <c r="C269" s="34">
        <v>150</v>
      </c>
    </row>
    <row r="270" spans="1:3" ht="18.75" customHeight="1">
      <c r="A270" s="48" t="s">
        <v>262</v>
      </c>
      <c r="B270" s="34"/>
      <c r="C270" s="34"/>
    </row>
    <row r="271" spans="1:3" ht="18.75" customHeight="1">
      <c r="A271" s="48" t="s">
        <v>263</v>
      </c>
      <c r="B271" s="34">
        <v>0</v>
      </c>
      <c r="C271" s="34"/>
    </row>
    <row r="272" spans="1:3" ht="18.75" customHeight="1">
      <c r="A272" s="34" t="s">
        <v>96</v>
      </c>
      <c r="B272" s="34">
        <f>B273+B283+B305+B312+B324+B333+B347+B356+B365+B373+B381+B390</f>
        <v>21805</v>
      </c>
      <c r="C272" s="34">
        <f>C273+C283+C305+C312+C324+C333+C347+C356+C365+C373+C381+C390</f>
        <v>16699</v>
      </c>
    </row>
    <row r="273" spans="1:3" ht="18.75" customHeight="1">
      <c r="A273" s="47" t="s">
        <v>264</v>
      </c>
      <c r="B273" s="34">
        <f>SUM(B274:B282)</f>
        <v>434</v>
      </c>
      <c r="C273" s="34">
        <f>SUM(C274:C282)</f>
        <v>439</v>
      </c>
    </row>
    <row r="274" spans="1:3" ht="18.75" customHeight="1">
      <c r="A274" s="47" t="s">
        <v>265</v>
      </c>
      <c r="B274" s="34">
        <v>130</v>
      </c>
      <c r="C274" s="34">
        <v>90</v>
      </c>
    </row>
    <row r="275" spans="1:3" ht="18.75" customHeight="1">
      <c r="A275" s="47" t="s">
        <v>266</v>
      </c>
      <c r="B275" s="34"/>
      <c r="C275" s="34"/>
    </row>
    <row r="276" spans="1:3" ht="18.75" customHeight="1">
      <c r="A276" s="48" t="s">
        <v>267</v>
      </c>
      <c r="B276" s="34">
        <v>304</v>
      </c>
      <c r="C276" s="34">
        <v>349</v>
      </c>
    </row>
    <row r="277" spans="1:3" ht="18.75" hidden="1" customHeight="1">
      <c r="A277" s="48" t="s">
        <v>268</v>
      </c>
      <c r="B277" s="34"/>
      <c r="C277" s="34"/>
    </row>
    <row r="278" spans="1:3" ht="18.75" hidden="1" customHeight="1">
      <c r="A278" s="48" t="s">
        <v>269</v>
      </c>
      <c r="B278" s="34"/>
      <c r="C278" s="34"/>
    </row>
    <row r="279" spans="1:3" ht="18.75" hidden="1" customHeight="1">
      <c r="A279" s="47" t="s">
        <v>270</v>
      </c>
      <c r="B279" s="34"/>
      <c r="C279" s="34"/>
    </row>
    <row r="280" spans="1:3" ht="18.75" hidden="1" customHeight="1">
      <c r="A280" s="47" t="s">
        <v>271</v>
      </c>
      <c r="B280" s="34"/>
      <c r="C280" s="34"/>
    </row>
    <row r="281" spans="1:3" ht="18.75" hidden="1" customHeight="1">
      <c r="A281" s="47" t="s">
        <v>272</v>
      </c>
      <c r="B281" s="34"/>
      <c r="C281" s="34"/>
    </row>
    <row r="282" spans="1:3" ht="18.75" hidden="1" customHeight="1">
      <c r="A282" s="48" t="s">
        <v>273</v>
      </c>
      <c r="B282" s="34"/>
      <c r="C282" s="34"/>
    </row>
    <row r="283" spans="1:3" ht="18.75" customHeight="1">
      <c r="A283" s="48" t="s">
        <v>274</v>
      </c>
      <c r="B283" s="34">
        <f>SUM(B284:B304)</f>
        <v>14783</v>
      </c>
      <c r="C283" s="34">
        <f>SUM(C284:C304)</f>
        <v>8350</v>
      </c>
    </row>
    <row r="284" spans="1:3" ht="18.75" customHeight="1">
      <c r="A284" s="48" t="s">
        <v>110</v>
      </c>
      <c r="B284" s="34">
        <v>5822</v>
      </c>
      <c r="C284" s="34">
        <v>4935</v>
      </c>
    </row>
    <row r="285" spans="1:3" ht="18.75" customHeight="1">
      <c r="A285" s="34" t="s">
        <v>111</v>
      </c>
      <c r="B285" s="34">
        <v>4180</v>
      </c>
      <c r="C285" s="34"/>
    </row>
    <row r="286" spans="1:3" ht="18.75" customHeight="1">
      <c r="A286" s="47" t="s">
        <v>112</v>
      </c>
      <c r="B286" s="34"/>
      <c r="C286" s="34"/>
    </row>
    <row r="287" spans="1:3" ht="18.75" customHeight="1">
      <c r="A287" s="47" t="s">
        <v>275</v>
      </c>
      <c r="B287" s="34">
        <v>1006</v>
      </c>
      <c r="C287" s="34">
        <v>765</v>
      </c>
    </row>
    <row r="288" spans="1:3" ht="18.75" customHeight="1">
      <c r="A288" s="47" t="s">
        <v>276</v>
      </c>
      <c r="B288" s="34">
        <v>20</v>
      </c>
      <c r="C288" s="34">
        <v>20</v>
      </c>
    </row>
    <row r="289" spans="1:3" ht="18.75" customHeight="1">
      <c r="A289" s="48" t="s">
        <v>277</v>
      </c>
      <c r="B289" s="34">
        <v>25</v>
      </c>
      <c r="C289" s="34">
        <v>10</v>
      </c>
    </row>
    <row r="290" spans="1:3" ht="18.75" customHeight="1">
      <c r="A290" s="48" t="s">
        <v>278</v>
      </c>
      <c r="B290" s="34"/>
      <c r="C290" s="34"/>
    </row>
    <row r="291" spans="1:3" ht="18.75" customHeight="1">
      <c r="A291" s="48" t="s">
        <v>279</v>
      </c>
      <c r="B291" s="34">
        <v>145</v>
      </c>
      <c r="C291" s="34"/>
    </row>
    <row r="292" spans="1:3" ht="18.75" customHeight="1">
      <c r="A292" s="47" t="s">
        <v>280</v>
      </c>
      <c r="B292" s="34"/>
      <c r="C292" s="34"/>
    </row>
    <row r="293" spans="1:3" ht="18.75" customHeight="1">
      <c r="A293" s="47" t="s">
        <v>281</v>
      </c>
      <c r="B293" s="34"/>
      <c r="C293" s="34"/>
    </row>
    <row r="294" spans="1:3" ht="18.75" customHeight="1">
      <c r="A294" s="47" t="s">
        <v>282</v>
      </c>
      <c r="B294" s="34">
        <v>60</v>
      </c>
      <c r="C294" s="34">
        <v>138</v>
      </c>
    </row>
    <row r="295" spans="1:3" ht="18.75" customHeight="1">
      <c r="A295" s="48" t="s">
        <v>283</v>
      </c>
      <c r="B295" s="34">
        <v>3290</v>
      </c>
      <c r="C295" s="34">
        <v>1845</v>
      </c>
    </row>
    <row r="296" spans="1:3" ht="18.75" customHeight="1">
      <c r="A296" s="48" t="s">
        <v>284</v>
      </c>
      <c r="B296" s="34"/>
      <c r="C296" s="34"/>
    </row>
    <row r="297" spans="1:3" ht="18.75" customHeight="1">
      <c r="A297" s="48" t="s">
        <v>285</v>
      </c>
      <c r="B297" s="34">
        <v>20</v>
      </c>
      <c r="C297" s="34">
        <v>30</v>
      </c>
    </row>
    <row r="298" spans="1:3" ht="18.75" customHeight="1">
      <c r="A298" s="34" t="s">
        <v>286</v>
      </c>
      <c r="B298" s="34">
        <v>77</v>
      </c>
      <c r="C298" s="34"/>
    </row>
    <row r="299" spans="1:3" ht="18.75" customHeight="1">
      <c r="A299" s="47" t="s">
        <v>287</v>
      </c>
      <c r="B299" s="34"/>
      <c r="C299" s="34"/>
    </row>
    <row r="300" spans="1:3" ht="18.75" customHeight="1">
      <c r="A300" s="47" t="s">
        <v>288</v>
      </c>
      <c r="B300" s="34">
        <v>124</v>
      </c>
      <c r="C300" s="34">
        <v>133</v>
      </c>
    </row>
    <row r="301" spans="1:3" ht="18.75" customHeight="1">
      <c r="A301" s="47" t="s">
        <v>289</v>
      </c>
      <c r="B301" s="34"/>
      <c r="C301" s="34"/>
    </row>
    <row r="302" spans="1:3" ht="18.75" customHeight="1">
      <c r="A302" s="48" t="s">
        <v>153</v>
      </c>
      <c r="B302" s="34"/>
      <c r="C302" s="34">
        <v>464</v>
      </c>
    </row>
    <row r="303" spans="1:3" ht="18.75" customHeight="1">
      <c r="A303" s="48" t="s">
        <v>119</v>
      </c>
      <c r="B303" s="34"/>
      <c r="C303" s="34"/>
    </row>
    <row r="304" spans="1:3" ht="18.75" customHeight="1">
      <c r="A304" s="48" t="s">
        <v>290</v>
      </c>
      <c r="B304" s="34">
        <v>14</v>
      </c>
      <c r="C304" s="34">
        <v>10</v>
      </c>
    </row>
    <row r="305" spans="1:3" ht="18.75" customHeight="1">
      <c r="A305" s="47" t="s">
        <v>291</v>
      </c>
      <c r="B305" s="34">
        <f>SUM(B306:B311)</f>
        <v>0</v>
      </c>
      <c r="C305" s="34">
        <f>SUM(C306:C311)</f>
        <v>0</v>
      </c>
    </row>
    <row r="306" spans="1:3" ht="18.75" hidden="1" customHeight="1">
      <c r="A306" s="47" t="s">
        <v>110</v>
      </c>
      <c r="B306" s="34"/>
      <c r="C306" s="34"/>
    </row>
    <row r="307" spans="1:3" ht="18.75" hidden="1" customHeight="1">
      <c r="A307" s="47" t="s">
        <v>111</v>
      </c>
      <c r="B307" s="34"/>
      <c r="C307" s="34"/>
    </row>
    <row r="308" spans="1:3" ht="18.75" hidden="1" customHeight="1">
      <c r="A308" s="48" t="s">
        <v>112</v>
      </c>
      <c r="B308" s="34"/>
      <c r="C308" s="34"/>
    </row>
    <row r="309" spans="1:3" ht="18.75" hidden="1" customHeight="1">
      <c r="A309" s="48" t="s">
        <v>292</v>
      </c>
      <c r="B309" s="34"/>
      <c r="C309" s="34"/>
    </row>
    <row r="310" spans="1:3" ht="18.75" hidden="1" customHeight="1">
      <c r="A310" s="48" t="s">
        <v>119</v>
      </c>
      <c r="B310" s="34"/>
      <c r="C310" s="34"/>
    </row>
    <row r="311" spans="1:3" ht="18.75" hidden="1" customHeight="1">
      <c r="A311" s="34" t="s">
        <v>293</v>
      </c>
      <c r="B311" s="34"/>
      <c r="C311" s="34"/>
    </row>
    <row r="312" spans="1:3" ht="18.75" customHeight="1">
      <c r="A312" s="47" t="s">
        <v>294</v>
      </c>
      <c r="B312" s="34">
        <f>SUM(B313:B323)</f>
        <v>2343</v>
      </c>
      <c r="C312" s="34">
        <f>SUM(C313:C323)</f>
        <v>998</v>
      </c>
    </row>
    <row r="313" spans="1:3" ht="18.75" customHeight="1">
      <c r="A313" s="47" t="s">
        <v>110</v>
      </c>
      <c r="B313" s="34">
        <v>954</v>
      </c>
      <c r="C313" s="34">
        <v>958</v>
      </c>
    </row>
    <row r="314" spans="1:3" ht="18.75" customHeight="1">
      <c r="A314" s="47" t="s">
        <v>111</v>
      </c>
      <c r="B314" s="34">
        <v>1084</v>
      </c>
      <c r="C314" s="34"/>
    </row>
    <row r="315" spans="1:3" ht="18.75" customHeight="1">
      <c r="A315" s="48" t="s">
        <v>112</v>
      </c>
      <c r="B315" s="34"/>
      <c r="C315" s="34"/>
    </row>
    <row r="316" spans="1:3" ht="18.75" customHeight="1">
      <c r="A316" s="48" t="s">
        <v>295</v>
      </c>
      <c r="B316" s="34"/>
      <c r="C316" s="34"/>
    </row>
    <row r="317" spans="1:3" ht="18.75" customHeight="1">
      <c r="A317" s="48" t="s">
        <v>296</v>
      </c>
      <c r="B317" s="34">
        <v>22</v>
      </c>
      <c r="C317" s="34">
        <v>22</v>
      </c>
    </row>
    <row r="318" spans="1:3" ht="18.75" hidden="1" customHeight="1">
      <c r="A318" s="47" t="s">
        <v>297</v>
      </c>
      <c r="B318" s="34"/>
      <c r="C318" s="34"/>
    </row>
    <row r="319" spans="1:3" ht="18.75" hidden="1" customHeight="1">
      <c r="A319" s="47" t="s">
        <v>298</v>
      </c>
      <c r="B319" s="34"/>
      <c r="C319" s="34"/>
    </row>
    <row r="320" spans="1:3" ht="18.75" hidden="1" customHeight="1">
      <c r="A320" s="47" t="s">
        <v>299</v>
      </c>
      <c r="B320" s="34"/>
      <c r="C320" s="34"/>
    </row>
    <row r="321" spans="1:3" ht="18.75" hidden="1" customHeight="1">
      <c r="A321" s="48" t="s">
        <v>300</v>
      </c>
      <c r="B321" s="34"/>
      <c r="C321" s="34"/>
    </row>
    <row r="322" spans="1:3" ht="18.75" hidden="1" customHeight="1">
      <c r="A322" s="48" t="s">
        <v>119</v>
      </c>
      <c r="B322" s="34"/>
      <c r="C322" s="34"/>
    </row>
    <row r="323" spans="1:3" ht="18.75" customHeight="1">
      <c r="A323" s="48" t="s">
        <v>301</v>
      </c>
      <c r="B323" s="34">
        <v>283</v>
      </c>
      <c r="C323" s="34">
        <v>18</v>
      </c>
    </row>
    <row r="324" spans="1:3" ht="18.75" customHeight="1">
      <c r="A324" s="34" t="s">
        <v>302</v>
      </c>
      <c r="B324" s="34">
        <f>SUM(B325:B332)</f>
        <v>2498</v>
      </c>
      <c r="C324" s="34">
        <f>SUM(C325:C332)</f>
        <v>1864</v>
      </c>
    </row>
    <row r="325" spans="1:3" ht="18.75" customHeight="1">
      <c r="A325" s="47" t="s">
        <v>110</v>
      </c>
      <c r="B325" s="34">
        <v>1906</v>
      </c>
      <c r="C325" s="34">
        <v>1794</v>
      </c>
    </row>
    <row r="326" spans="1:3" ht="18.75" customHeight="1">
      <c r="A326" s="47" t="s">
        <v>111</v>
      </c>
      <c r="B326" s="34">
        <v>532</v>
      </c>
      <c r="C326" s="34"/>
    </row>
    <row r="327" spans="1:3" ht="18.75" hidden="1" customHeight="1">
      <c r="A327" s="47" t="s">
        <v>112</v>
      </c>
      <c r="B327" s="34"/>
      <c r="C327" s="34"/>
    </row>
    <row r="328" spans="1:3" ht="18.75" hidden="1" customHeight="1">
      <c r="A328" s="48" t="s">
        <v>303</v>
      </c>
      <c r="B328" s="34"/>
      <c r="C328" s="34"/>
    </row>
    <row r="329" spans="1:3" ht="18.75" hidden="1" customHeight="1">
      <c r="A329" s="48" t="s">
        <v>304</v>
      </c>
      <c r="B329" s="34"/>
      <c r="C329" s="34"/>
    </row>
    <row r="330" spans="1:3" ht="18.75" customHeight="1">
      <c r="A330" s="48" t="s">
        <v>305</v>
      </c>
      <c r="B330" s="34">
        <v>60</v>
      </c>
      <c r="C330" s="34">
        <v>10</v>
      </c>
    </row>
    <row r="331" spans="1:3" ht="18.75" customHeight="1">
      <c r="A331" s="47" t="s">
        <v>119</v>
      </c>
      <c r="B331" s="34"/>
      <c r="C331" s="34"/>
    </row>
    <row r="332" spans="1:3" ht="18.75" customHeight="1">
      <c r="A332" s="47" t="s">
        <v>306</v>
      </c>
      <c r="B332" s="34"/>
      <c r="C332" s="34">
        <v>60</v>
      </c>
    </row>
    <row r="333" spans="1:3" ht="18.75" customHeight="1">
      <c r="A333" s="47" t="s">
        <v>307</v>
      </c>
      <c r="B333" s="34">
        <f>SUM(B334:B346)</f>
        <v>1046</v>
      </c>
      <c r="C333" s="34">
        <f>SUM(C334:C346)</f>
        <v>833</v>
      </c>
    </row>
    <row r="334" spans="1:3" ht="18.75" customHeight="1">
      <c r="A334" s="48" t="s">
        <v>110</v>
      </c>
      <c r="B334" s="34">
        <v>881</v>
      </c>
      <c r="C334" s="34">
        <v>803</v>
      </c>
    </row>
    <row r="335" spans="1:3" ht="18.75" customHeight="1">
      <c r="A335" s="48" t="s">
        <v>111</v>
      </c>
      <c r="B335" s="34">
        <v>84</v>
      </c>
      <c r="C335" s="34"/>
    </row>
    <row r="336" spans="1:3" ht="18.75" customHeight="1">
      <c r="A336" s="48" t="s">
        <v>112</v>
      </c>
      <c r="B336" s="34"/>
      <c r="C336" s="34"/>
    </row>
    <row r="337" spans="1:3" ht="18.75" customHeight="1">
      <c r="A337" s="34" t="s">
        <v>308</v>
      </c>
      <c r="B337" s="34">
        <v>40</v>
      </c>
      <c r="C337" s="34">
        <v>21</v>
      </c>
    </row>
    <row r="338" spans="1:3" ht="18.75" customHeight="1">
      <c r="A338" s="47" t="s">
        <v>309</v>
      </c>
      <c r="B338" s="34">
        <v>4</v>
      </c>
      <c r="C338" s="34">
        <v>4</v>
      </c>
    </row>
    <row r="339" spans="1:3" ht="18.75" customHeight="1">
      <c r="A339" s="47" t="s">
        <v>310</v>
      </c>
      <c r="B339" s="34"/>
      <c r="C339" s="34"/>
    </row>
    <row r="340" spans="1:3" ht="18.75" customHeight="1">
      <c r="A340" s="47" t="s">
        <v>311</v>
      </c>
      <c r="B340" s="34">
        <v>37</v>
      </c>
      <c r="C340" s="34">
        <v>5</v>
      </c>
    </row>
    <row r="341" spans="1:3" ht="18.75" hidden="1" customHeight="1">
      <c r="A341" s="48" t="s">
        <v>312</v>
      </c>
      <c r="B341" s="34"/>
      <c r="C341" s="34"/>
    </row>
    <row r="342" spans="1:3" ht="18.75" hidden="1" customHeight="1">
      <c r="A342" s="48" t="s">
        <v>313</v>
      </c>
      <c r="B342" s="34"/>
      <c r="C342" s="34"/>
    </row>
    <row r="343" spans="1:3" ht="18.75" hidden="1" customHeight="1">
      <c r="A343" s="48" t="s">
        <v>314</v>
      </c>
      <c r="B343" s="34"/>
      <c r="C343" s="34"/>
    </row>
    <row r="344" spans="1:3" ht="18.75" hidden="1" customHeight="1">
      <c r="A344" s="48" t="s">
        <v>315</v>
      </c>
      <c r="B344" s="34"/>
      <c r="C344" s="34"/>
    </row>
    <row r="345" spans="1:3" ht="18.75" hidden="1" customHeight="1">
      <c r="A345" s="48" t="s">
        <v>119</v>
      </c>
      <c r="B345" s="34"/>
      <c r="C345" s="34"/>
    </row>
    <row r="346" spans="1:3" ht="18.75" hidden="1" customHeight="1">
      <c r="A346" s="47" t="s">
        <v>316</v>
      </c>
      <c r="B346" s="34"/>
      <c r="C346" s="34"/>
    </row>
    <row r="347" spans="1:3" ht="18.75" customHeight="1">
      <c r="A347" s="47" t="s">
        <v>317</v>
      </c>
      <c r="B347" s="34">
        <f>SUM(B348:B355)</f>
        <v>0</v>
      </c>
      <c r="C347" s="34">
        <f>SUM(C348:C355)</f>
        <v>0</v>
      </c>
    </row>
    <row r="348" spans="1:3" ht="18.75" hidden="1" customHeight="1">
      <c r="A348" s="47" t="s">
        <v>110</v>
      </c>
      <c r="B348" s="34"/>
      <c r="C348" s="34"/>
    </row>
    <row r="349" spans="1:3" ht="18.75" hidden="1" customHeight="1">
      <c r="A349" s="48" t="s">
        <v>111</v>
      </c>
      <c r="B349" s="34"/>
      <c r="C349" s="34"/>
    </row>
    <row r="350" spans="1:3" ht="18.75" hidden="1" customHeight="1">
      <c r="A350" s="48" t="s">
        <v>112</v>
      </c>
      <c r="B350" s="34"/>
      <c r="C350" s="34"/>
    </row>
    <row r="351" spans="1:3" ht="18.75" hidden="1" customHeight="1">
      <c r="A351" s="48" t="s">
        <v>318</v>
      </c>
      <c r="B351" s="34"/>
      <c r="C351" s="34"/>
    </row>
    <row r="352" spans="1:3" ht="18.75" hidden="1" customHeight="1">
      <c r="A352" s="34" t="s">
        <v>319</v>
      </c>
      <c r="B352" s="34"/>
      <c r="C352" s="34"/>
    </row>
    <row r="353" spans="1:3" ht="18.75" hidden="1" customHeight="1">
      <c r="A353" s="47" t="s">
        <v>320</v>
      </c>
      <c r="B353" s="34"/>
      <c r="C353" s="34"/>
    </row>
    <row r="354" spans="1:3" ht="18.75" hidden="1" customHeight="1">
      <c r="A354" s="47" t="s">
        <v>119</v>
      </c>
      <c r="B354" s="34"/>
      <c r="C354" s="34"/>
    </row>
    <row r="355" spans="1:3" ht="18.75" hidden="1" customHeight="1">
      <c r="A355" s="47" t="s">
        <v>321</v>
      </c>
      <c r="B355" s="34"/>
      <c r="C355" s="34"/>
    </row>
    <row r="356" spans="1:3" ht="18.75" customHeight="1">
      <c r="A356" s="48" t="s">
        <v>322</v>
      </c>
      <c r="B356" s="34">
        <f>SUM(B357:B364)</f>
        <v>209</v>
      </c>
      <c r="C356" s="34">
        <f>SUM(C357:C364)</f>
        <v>85</v>
      </c>
    </row>
    <row r="357" spans="1:3" ht="18.75" customHeight="1">
      <c r="A357" s="48" t="s">
        <v>110</v>
      </c>
      <c r="B357" s="34">
        <v>22</v>
      </c>
      <c r="C357" s="34"/>
    </row>
    <row r="358" spans="1:3" ht="18.75" hidden="1" customHeight="1">
      <c r="A358" s="48" t="s">
        <v>111</v>
      </c>
      <c r="B358" s="34"/>
      <c r="C358" s="34"/>
    </row>
    <row r="359" spans="1:3" ht="18.75" hidden="1" customHeight="1">
      <c r="A359" s="47" t="s">
        <v>112</v>
      </c>
      <c r="B359" s="34"/>
      <c r="C359" s="34"/>
    </row>
    <row r="360" spans="1:3" ht="18.75" hidden="1" customHeight="1">
      <c r="A360" s="47" t="s">
        <v>323</v>
      </c>
      <c r="B360" s="34"/>
      <c r="C360" s="34"/>
    </row>
    <row r="361" spans="1:3" ht="18.75" customHeight="1">
      <c r="A361" s="47" t="s">
        <v>324</v>
      </c>
      <c r="B361" s="34">
        <v>87</v>
      </c>
      <c r="C361" s="34">
        <v>85</v>
      </c>
    </row>
    <row r="362" spans="1:3" ht="18.75" customHeight="1">
      <c r="A362" s="48" t="s">
        <v>325</v>
      </c>
      <c r="B362" s="34"/>
      <c r="C362" s="34"/>
    </row>
    <row r="363" spans="1:3" ht="18.75" customHeight="1">
      <c r="A363" s="48" t="s">
        <v>119</v>
      </c>
      <c r="B363" s="34"/>
      <c r="C363" s="34"/>
    </row>
    <row r="364" spans="1:3" ht="18.75" customHeight="1">
      <c r="A364" s="48" t="s">
        <v>326</v>
      </c>
      <c r="B364" s="34">
        <v>100</v>
      </c>
      <c r="C364" s="34"/>
    </row>
    <row r="365" spans="1:3" ht="18.75" customHeight="1">
      <c r="A365" s="34" t="s">
        <v>327</v>
      </c>
      <c r="B365" s="34">
        <f>SUM(B366:B372)</f>
        <v>0</v>
      </c>
      <c r="C365" s="34">
        <f>SUM(C366:C372)</f>
        <v>0</v>
      </c>
    </row>
    <row r="366" spans="1:3" ht="18.75" hidden="1" customHeight="1">
      <c r="A366" s="47" t="s">
        <v>110</v>
      </c>
      <c r="B366" s="34"/>
      <c r="C366" s="34"/>
    </row>
    <row r="367" spans="1:3" ht="18.75" hidden="1" customHeight="1">
      <c r="A367" s="47" t="s">
        <v>111</v>
      </c>
      <c r="B367" s="34"/>
      <c r="C367" s="34"/>
    </row>
    <row r="368" spans="1:3" ht="18.75" hidden="1" customHeight="1">
      <c r="A368" s="47" t="s">
        <v>112</v>
      </c>
      <c r="B368" s="34"/>
      <c r="C368" s="34"/>
    </row>
    <row r="369" spans="1:3" ht="18.75" hidden="1" customHeight="1">
      <c r="A369" s="48" t="s">
        <v>328</v>
      </c>
      <c r="B369" s="34"/>
      <c r="C369" s="34"/>
    </row>
    <row r="370" spans="1:3" ht="18.75" hidden="1" customHeight="1">
      <c r="A370" s="48" t="s">
        <v>329</v>
      </c>
      <c r="B370" s="34"/>
      <c r="C370" s="34"/>
    </row>
    <row r="371" spans="1:3" ht="18.75" hidden="1" customHeight="1">
      <c r="A371" s="48" t="s">
        <v>119</v>
      </c>
      <c r="B371" s="34"/>
      <c r="C371" s="34"/>
    </row>
    <row r="372" spans="1:3" ht="18.75" hidden="1" customHeight="1">
      <c r="A372" s="47" t="s">
        <v>330</v>
      </c>
      <c r="B372" s="34"/>
      <c r="C372" s="34"/>
    </row>
    <row r="373" spans="1:3" ht="18.75" customHeight="1">
      <c r="A373" s="47" t="s">
        <v>331</v>
      </c>
      <c r="B373" s="34">
        <f>SUM(B374:B380)</f>
        <v>0</v>
      </c>
      <c r="C373" s="34">
        <f>SUM(C374:C380)</f>
        <v>0</v>
      </c>
    </row>
    <row r="374" spans="1:3" ht="18.75" hidden="1" customHeight="1">
      <c r="A374" s="47" t="s">
        <v>110</v>
      </c>
      <c r="B374" s="34"/>
      <c r="C374" s="34"/>
    </row>
    <row r="375" spans="1:3" ht="18.75" hidden="1" customHeight="1">
      <c r="A375" s="48" t="s">
        <v>111</v>
      </c>
      <c r="B375" s="34"/>
      <c r="C375" s="34"/>
    </row>
    <row r="376" spans="1:3" ht="18.75" hidden="1" customHeight="1">
      <c r="A376" s="48" t="s">
        <v>332</v>
      </c>
      <c r="B376" s="34"/>
      <c r="C376" s="34"/>
    </row>
    <row r="377" spans="1:3" ht="18.75" hidden="1" customHeight="1">
      <c r="A377" s="48" t="s">
        <v>333</v>
      </c>
      <c r="B377" s="34"/>
      <c r="C377" s="34"/>
    </row>
    <row r="378" spans="1:3" ht="18.75" hidden="1" customHeight="1">
      <c r="A378" s="34" t="s">
        <v>334</v>
      </c>
      <c r="B378" s="34"/>
      <c r="C378" s="34"/>
    </row>
    <row r="379" spans="1:3" ht="18.75" hidden="1" customHeight="1">
      <c r="A379" s="47" t="s">
        <v>287</v>
      </c>
      <c r="B379" s="34"/>
      <c r="C379" s="34"/>
    </row>
    <row r="380" spans="1:3" ht="18.75" hidden="1" customHeight="1">
      <c r="A380" s="47" t="s">
        <v>335</v>
      </c>
      <c r="B380" s="34"/>
      <c r="C380" s="34"/>
    </row>
    <row r="381" spans="1:3" ht="18.75" customHeight="1">
      <c r="A381" s="47" t="s">
        <v>336</v>
      </c>
      <c r="B381" s="34">
        <f>SUM(B382:B389)</f>
        <v>0</v>
      </c>
      <c r="C381" s="34">
        <f>SUM(C382:C389)</f>
        <v>0</v>
      </c>
    </row>
    <row r="382" spans="1:3" ht="18.75" hidden="1" customHeight="1">
      <c r="A382" s="47" t="s">
        <v>337</v>
      </c>
      <c r="B382" s="34"/>
      <c r="C382" s="34"/>
    </row>
    <row r="383" spans="1:3" ht="18.75" hidden="1" customHeight="1">
      <c r="A383" s="48" t="s">
        <v>110</v>
      </c>
      <c r="B383" s="34"/>
      <c r="C383" s="34"/>
    </row>
    <row r="384" spans="1:3" ht="18.75" hidden="1" customHeight="1">
      <c r="A384" s="48" t="s">
        <v>338</v>
      </c>
      <c r="B384" s="34"/>
      <c r="C384" s="34"/>
    </row>
    <row r="385" spans="1:3" ht="18.75" hidden="1" customHeight="1">
      <c r="A385" s="48" t="s">
        <v>339</v>
      </c>
      <c r="B385" s="34"/>
      <c r="C385" s="34"/>
    </row>
    <row r="386" spans="1:3" ht="18.75" hidden="1" customHeight="1">
      <c r="A386" s="48" t="s">
        <v>340</v>
      </c>
      <c r="B386" s="34"/>
      <c r="C386" s="34"/>
    </row>
    <row r="387" spans="1:3" ht="18.75" hidden="1" customHeight="1">
      <c r="A387" s="34" t="s">
        <v>341</v>
      </c>
      <c r="B387" s="34"/>
      <c r="C387" s="34"/>
    </row>
    <row r="388" spans="1:3" ht="18.75" hidden="1" customHeight="1">
      <c r="A388" s="47" t="s">
        <v>342</v>
      </c>
      <c r="B388" s="34"/>
      <c r="C388" s="34"/>
    </row>
    <row r="389" spans="1:3" ht="18.75" hidden="1" customHeight="1">
      <c r="A389" s="47" t="s">
        <v>343</v>
      </c>
      <c r="B389" s="34"/>
      <c r="C389" s="34"/>
    </row>
    <row r="390" spans="1:3" ht="18.75" customHeight="1">
      <c r="A390" s="47" t="s">
        <v>344</v>
      </c>
      <c r="B390" s="34">
        <v>492</v>
      </c>
      <c r="C390" s="34">
        <v>4130</v>
      </c>
    </row>
    <row r="391" spans="1:3" ht="18.75" customHeight="1">
      <c r="A391" s="34" t="s">
        <v>95</v>
      </c>
      <c r="B391" s="34">
        <f>B392+B397+B406+B413+B419+B423+B427+B431+B437+B444</f>
        <v>94921</v>
      </c>
      <c r="C391" s="34">
        <f>C392+C397+C406+C413+C419+C423+C427+C431+C437+C444</f>
        <v>88342</v>
      </c>
    </row>
    <row r="392" spans="1:3" ht="18.75" customHeight="1">
      <c r="A392" s="48" t="s">
        <v>345</v>
      </c>
      <c r="B392" s="34">
        <f>SUM(B393:B396)</f>
        <v>1207</v>
      </c>
      <c r="C392" s="34">
        <f>SUM(C393:C396)</f>
        <v>1292</v>
      </c>
    </row>
    <row r="393" spans="1:3" ht="18.75" customHeight="1">
      <c r="A393" s="47" t="s">
        <v>110</v>
      </c>
      <c r="B393" s="34">
        <v>1207</v>
      </c>
      <c r="C393" s="34">
        <v>1254</v>
      </c>
    </row>
    <row r="394" spans="1:3" ht="18.75" customHeight="1">
      <c r="A394" s="47" t="s">
        <v>111</v>
      </c>
      <c r="B394" s="34"/>
      <c r="C394" s="34"/>
    </row>
    <row r="395" spans="1:3" ht="18.75" customHeight="1">
      <c r="A395" s="47" t="s">
        <v>112</v>
      </c>
      <c r="B395" s="34"/>
      <c r="C395" s="34"/>
    </row>
    <row r="396" spans="1:3" ht="18.75" customHeight="1">
      <c r="A396" s="48" t="s">
        <v>346</v>
      </c>
      <c r="B396" s="34"/>
      <c r="C396" s="34">
        <v>38</v>
      </c>
    </row>
    <row r="397" spans="1:3" ht="18.75" customHeight="1">
      <c r="A397" s="47" t="s">
        <v>347</v>
      </c>
      <c r="B397" s="34">
        <f>SUM(B398:B405)</f>
        <v>85070</v>
      </c>
      <c r="C397" s="34">
        <f>SUM(C398:C405)</f>
        <v>79334</v>
      </c>
    </row>
    <row r="398" spans="1:3" ht="18.75" customHeight="1">
      <c r="A398" s="47" t="s">
        <v>348</v>
      </c>
      <c r="B398" s="34">
        <v>2028</v>
      </c>
      <c r="C398" s="34">
        <v>1339</v>
      </c>
    </row>
    <row r="399" spans="1:3" ht="18.75" customHeight="1">
      <c r="A399" s="47" t="s">
        <v>349</v>
      </c>
      <c r="B399" s="34">
        <v>45136</v>
      </c>
      <c r="C399" s="34">
        <v>43388</v>
      </c>
    </row>
    <row r="400" spans="1:3" ht="18.75" customHeight="1">
      <c r="A400" s="48" t="s">
        <v>350</v>
      </c>
      <c r="B400" s="34">
        <v>24351</v>
      </c>
      <c r="C400" s="34">
        <v>23485</v>
      </c>
    </row>
    <row r="401" spans="1:3" ht="18.75" customHeight="1">
      <c r="A401" s="48" t="s">
        <v>351</v>
      </c>
      <c r="B401" s="34">
        <v>11951</v>
      </c>
      <c r="C401" s="34">
        <v>10869</v>
      </c>
    </row>
    <row r="402" spans="1:3" ht="18.75" customHeight="1">
      <c r="A402" s="48" t="s">
        <v>352</v>
      </c>
      <c r="B402" s="34"/>
      <c r="C402" s="34"/>
    </row>
    <row r="403" spans="1:3" ht="18.75" customHeight="1">
      <c r="A403" s="47" t="s">
        <v>353</v>
      </c>
      <c r="B403" s="34"/>
      <c r="C403" s="34"/>
    </row>
    <row r="404" spans="1:3" ht="18.75" customHeight="1">
      <c r="A404" s="47" t="s">
        <v>354</v>
      </c>
      <c r="B404" s="34"/>
      <c r="C404" s="34"/>
    </row>
    <row r="405" spans="1:3" ht="18.75" customHeight="1">
      <c r="A405" s="47" t="s">
        <v>355</v>
      </c>
      <c r="B405" s="34">
        <v>1604</v>
      </c>
      <c r="C405" s="34">
        <v>253</v>
      </c>
    </row>
    <row r="406" spans="1:3" ht="18.75" customHeight="1">
      <c r="A406" s="47" t="s">
        <v>356</v>
      </c>
      <c r="B406" s="34">
        <f>SUM(B407:B412)</f>
        <v>2725</v>
      </c>
      <c r="C406" s="34">
        <f>SUM(C407:C412)</f>
        <v>2495</v>
      </c>
    </row>
    <row r="407" spans="1:3" ht="18.75" customHeight="1">
      <c r="A407" s="47" t="s">
        <v>357</v>
      </c>
      <c r="B407" s="34"/>
      <c r="C407" s="34"/>
    </row>
    <row r="408" spans="1:3" ht="18.75" customHeight="1">
      <c r="A408" s="47" t="s">
        <v>358</v>
      </c>
      <c r="B408" s="34">
        <v>1</v>
      </c>
      <c r="C408" s="34"/>
    </row>
    <row r="409" spans="1:3" ht="18.75" customHeight="1">
      <c r="A409" s="47" t="s">
        <v>359</v>
      </c>
      <c r="B409" s="34"/>
      <c r="C409" s="34"/>
    </row>
    <row r="410" spans="1:3" ht="18.75" customHeight="1">
      <c r="A410" s="48" t="s">
        <v>360</v>
      </c>
      <c r="B410" s="34">
        <v>2602</v>
      </c>
      <c r="C410" s="34">
        <v>1450</v>
      </c>
    </row>
    <row r="411" spans="1:3" ht="18.75" customHeight="1">
      <c r="A411" s="48" t="s">
        <v>361</v>
      </c>
      <c r="B411" s="34"/>
      <c r="C411" s="34"/>
    </row>
    <row r="412" spans="1:3" ht="18.75" customHeight="1">
      <c r="A412" s="48" t="s">
        <v>362</v>
      </c>
      <c r="B412" s="34">
        <v>122</v>
      </c>
      <c r="C412" s="34">
        <v>1045</v>
      </c>
    </row>
    <row r="413" spans="1:3" ht="18.75" customHeight="1">
      <c r="A413" s="34" t="s">
        <v>363</v>
      </c>
      <c r="B413" s="34">
        <f>SUM(B414:B418)</f>
        <v>8</v>
      </c>
      <c r="C413" s="34">
        <f>SUM(C414:C418)</f>
        <v>4</v>
      </c>
    </row>
    <row r="414" spans="1:3" ht="18.75" hidden="1" customHeight="1">
      <c r="A414" s="47" t="s">
        <v>364</v>
      </c>
      <c r="B414" s="34"/>
      <c r="C414" s="34"/>
    </row>
    <row r="415" spans="1:3" ht="18.75" hidden="1" customHeight="1">
      <c r="A415" s="47" t="s">
        <v>365</v>
      </c>
      <c r="B415" s="34"/>
      <c r="C415" s="34"/>
    </row>
    <row r="416" spans="1:3" ht="18.75" hidden="1" customHeight="1">
      <c r="A416" s="47" t="s">
        <v>366</v>
      </c>
      <c r="B416" s="34"/>
      <c r="C416" s="34"/>
    </row>
    <row r="417" spans="1:3" ht="18.75" hidden="1" customHeight="1">
      <c r="A417" s="48" t="s">
        <v>367</v>
      </c>
      <c r="B417" s="34"/>
      <c r="C417" s="34"/>
    </row>
    <row r="418" spans="1:3" ht="18.75" customHeight="1">
      <c r="A418" s="48" t="s">
        <v>368</v>
      </c>
      <c r="B418" s="34">
        <v>8</v>
      </c>
      <c r="C418" s="34">
        <v>4</v>
      </c>
    </row>
    <row r="419" spans="1:3" ht="18.75" customHeight="1">
      <c r="A419" s="48" t="s">
        <v>369</v>
      </c>
      <c r="B419" s="34">
        <f>SUM(B420:B422)</f>
        <v>85</v>
      </c>
      <c r="C419" s="34">
        <f>SUM(C420:C422)</f>
        <v>77</v>
      </c>
    </row>
    <row r="420" spans="1:3" ht="18.75" customHeight="1">
      <c r="A420" s="47" t="s">
        <v>370</v>
      </c>
      <c r="B420" s="34">
        <v>85</v>
      </c>
      <c r="C420" s="34">
        <v>77</v>
      </c>
    </row>
    <row r="421" spans="1:3" ht="18.75" customHeight="1">
      <c r="A421" s="47" t="s">
        <v>371</v>
      </c>
      <c r="B421" s="34"/>
      <c r="C421" s="34"/>
    </row>
    <row r="422" spans="1:3" ht="18.75" customHeight="1">
      <c r="A422" s="47" t="s">
        <v>372</v>
      </c>
      <c r="B422" s="34"/>
      <c r="C422" s="34"/>
    </row>
    <row r="423" spans="1:3" ht="18.75" customHeight="1">
      <c r="A423" s="48" t="s">
        <v>373</v>
      </c>
      <c r="B423" s="34">
        <f>SUM(B424:B426)</f>
        <v>0</v>
      </c>
      <c r="C423" s="34">
        <f>SUM(C424:C426)</f>
        <v>0</v>
      </c>
    </row>
    <row r="424" spans="1:3" ht="20.25" hidden="1" customHeight="1">
      <c r="A424" s="48" t="s">
        <v>374</v>
      </c>
      <c r="B424" s="34"/>
      <c r="C424" s="34"/>
    </row>
    <row r="425" spans="1:3" ht="18.75" hidden="1" customHeight="1">
      <c r="A425" s="48" t="s">
        <v>375</v>
      </c>
      <c r="B425" s="34"/>
      <c r="C425" s="34"/>
    </row>
    <row r="426" spans="1:3" ht="18.75" hidden="1" customHeight="1">
      <c r="A426" s="34" t="s">
        <v>376</v>
      </c>
      <c r="B426" s="34"/>
      <c r="C426" s="34"/>
    </row>
    <row r="427" spans="1:3" ht="18.75" customHeight="1">
      <c r="A427" s="47" t="s">
        <v>377</v>
      </c>
      <c r="B427" s="34">
        <f>SUM(B428:B430)</f>
        <v>662</v>
      </c>
      <c r="C427" s="34">
        <f>SUM(C428:C430)</f>
        <v>821</v>
      </c>
    </row>
    <row r="428" spans="1:3" ht="18.75" customHeight="1">
      <c r="A428" s="47" t="s">
        <v>378</v>
      </c>
      <c r="B428" s="34">
        <v>632</v>
      </c>
      <c r="C428" s="34">
        <v>821</v>
      </c>
    </row>
    <row r="429" spans="1:3" ht="18.75" customHeight="1">
      <c r="A429" s="47" t="s">
        <v>379</v>
      </c>
      <c r="B429" s="34">
        <v>30</v>
      </c>
      <c r="C429" s="34"/>
    </row>
    <row r="430" spans="1:3" ht="18.75" customHeight="1">
      <c r="A430" s="48" t="s">
        <v>380</v>
      </c>
      <c r="B430" s="34"/>
      <c r="C430" s="34"/>
    </row>
    <row r="431" spans="1:3" ht="18.75" customHeight="1">
      <c r="A431" s="48" t="s">
        <v>381</v>
      </c>
      <c r="B431" s="34">
        <f>SUM(B432:B436)</f>
        <v>944</v>
      </c>
      <c r="C431" s="34">
        <f>SUM(C432:C436)</f>
        <v>797</v>
      </c>
    </row>
    <row r="432" spans="1:3" ht="18.75" customHeight="1">
      <c r="A432" s="48" t="s">
        <v>382</v>
      </c>
      <c r="B432" s="34">
        <v>380</v>
      </c>
      <c r="C432" s="34">
        <v>331</v>
      </c>
    </row>
    <row r="433" spans="1:3" ht="18.75" customHeight="1">
      <c r="A433" s="47" t="s">
        <v>383</v>
      </c>
      <c r="B433" s="34">
        <v>351</v>
      </c>
      <c r="C433" s="34">
        <v>436</v>
      </c>
    </row>
    <row r="434" spans="1:3" ht="18.75" customHeight="1">
      <c r="A434" s="47" t="s">
        <v>384</v>
      </c>
      <c r="B434" s="34">
        <v>213</v>
      </c>
      <c r="C434" s="34">
        <v>30</v>
      </c>
    </row>
    <row r="435" spans="1:3" ht="18.75" customHeight="1">
      <c r="A435" s="47" t="s">
        <v>385</v>
      </c>
      <c r="B435" s="34"/>
      <c r="C435" s="34"/>
    </row>
    <row r="436" spans="1:3" ht="18.75" customHeight="1">
      <c r="A436" s="47" t="s">
        <v>386</v>
      </c>
      <c r="B436" s="34"/>
      <c r="C436" s="34"/>
    </row>
    <row r="437" spans="1:3" ht="18.75" customHeight="1">
      <c r="A437" s="47" t="s">
        <v>387</v>
      </c>
      <c r="B437" s="34">
        <f>SUM(B438:B443)</f>
        <v>2386</v>
      </c>
      <c r="C437" s="34">
        <f>SUM(C438:C443)</f>
        <v>2461</v>
      </c>
    </row>
    <row r="438" spans="1:3" ht="18.75" customHeight="1">
      <c r="A438" s="48" t="s">
        <v>388</v>
      </c>
      <c r="B438" s="34">
        <v>466</v>
      </c>
      <c r="C438" s="34">
        <v>366</v>
      </c>
    </row>
    <row r="439" spans="1:3" ht="18.75" customHeight="1">
      <c r="A439" s="48" t="s">
        <v>389</v>
      </c>
      <c r="B439" s="34">
        <v>495</v>
      </c>
      <c r="C439" s="34">
        <v>495</v>
      </c>
    </row>
    <row r="440" spans="1:3" ht="18.75" customHeight="1">
      <c r="A440" s="48" t="s">
        <v>390</v>
      </c>
      <c r="B440" s="34">
        <v>200</v>
      </c>
      <c r="C440" s="34"/>
    </row>
    <row r="441" spans="1:3" ht="18.75" customHeight="1">
      <c r="A441" s="34" t="s">
        <v>391</v>
      </c>
      <c r="B441" s="34">
        <v>40</v>
      </c>
      <c r="C441" s="34">
        <v>40</v>
      </c>
    </row>
    <row r="442" spans="1:3" ht="18.75" customHeight="1">
      <c r="A442" s="47" t="s">
        <v>392</v>
      </c>
      <c r="B442" s="34"/>
      <c r="C442" s="34"/>
    </row>
    <row r="443" spans="1:3" ht="18.75" customHeight="1">
      <c r="A443" s="47" t="s">
        <v>393</v>
      </c>
      <c r="B443" s="34">
        <v>1185</v>
      </c>
      <c r="C443" s="34">
        <v>1560</v>
      </c>
    </row>
    <row r="444" spans="1:3" ht="18.75" customHeight="1">
      <c r="A444" s="47" t="s">
        <v>394</v>
      </c>
      <c r="B444" s="34">
        <v>1834</v>
      </c>
      <c r="C444" s="34">
        <v>1061</v>
      </c>
    </row>
    <row r="445" spans="1:3" ht="18.75" customHeight="1">
      <c r="A445" s="34" t="s">
        <v>94</v>
      </c>
      <c r="B445" s="34">
        <f>B446+B451+B460+B466+B472+B477+B482+B489+B493+B496</f>
        <v>1194</v>
      </c>
      <c r="C445" s="34">
        <f>C446+C451+C460+C466+C472+C477+C482+C489+C493+C496</f>
        <v>1300</v>
      </c>
    </row>
    <row r="446" spans="1:3" ht="18.75" customHeight="1">
      <c r="A446" s="48" t="s">
        <v>395</v>
      </c>
      <c r="B446" s="34">
        <f>SUM(B447:B450)</f>
        <v>183</v>
      </c>
      <c r="C446" s="34">
        <f>SUM(C447:C450)</f>
        <v>488</v>
      </c>
    </row>
    <row r="447" spans="1:3" ht="18.75" customHeight="1">
      <c r="A447" s="47" t="s">
        <v>110</v>
      </c>
      <c r="B447" s="34">
        <v>183</v>
      </c>
      <c r="C447" s="34">
        <v>488</v>
      </c>
    </row>
    <row r="448" spans="1:3" ht="18.75" hidden="1" customHeight="1">
      <c r="A448" s="47" t="s">
        <v>111</v>
      </c>
      <c r="B448" s="34"/>
      <c r="C448" s="34"/>
    </row>
    <row r="449" spans="1:3" ht="18.75" hidden="1" customHeight="1">
      <c r="A449" s="47" t="s">
        <v>112</v>
      </c>
      <c r="B449" s="34"/>
      <c r="C449" s="34"/>
    </row>
    <row r="450" spans="1:3" ht="18.75" hidden="1" customHeight="1">
      <c r="A450" s="48" t="s">
        <v>396</v>
      </c>
      <c r="B450" s="34"/>
      <c r="C450" s="34"/>
    </row>
    <row r="451" spans="1:3" ht="18.75" customHeight="1">
      <c r="A451" s="47" t="s">
        <v>397</v>
      </c>
      <c r="B451" s="34">
        <f>SUM(B452:B459)</f>
        <v>0</v>
      </c>
      <c r="C451" s="34">
        <f>SUM(C452:C459)</f>
        <v>0</v>
      </c>
    </row>
    <row r="452" spans="1:3" ht="18.75" hidden="1" customHeight="1">
      <c r="A452" s="47" t="s">
        <v>398</v>
      </c>
      <c r="B452" s="34"/>
      <c r="C452" s="34"/>
    </row>
    <row r="453" spans="1:3" ht="18.75" hidden="1" customHeight="1">
      <c r="A453" s="47" t="s">
        <v>399</v>
      </c>
      <c r="B453" s="34"/>
      <c r="C453" s="34"/>
    </row>
    <row r="454" spans="1:3" ht="18.75" hidden="1" customHeight="1">
      <c r="A454" s="34" t="s">
        <v>400</v>
      </c>
      <c r="B454" s="34"/>
      <c r="C454" s="34"/>
    </row>
    <row r="455" spans="1:3" ht="18.75" hidden="1" customHeight="1">
      <c r="A455" s="47" t="s">
        <v>401</v>
      </c>
      <c r="B455" s="34"/>
      <c r="C455" s="34"/>
    </row>
    <row r="456" spans="1:3" ht="18.75" hidden="1" customHeight="1">
      <c r="A456" s="47" t="s">
        <v>402</v>
      </c>
      <c r="B456" s="34"/>
      <c r="C456" s="34"/>
    </row>
    <row r="457" spans="1:3" ht="18.75" hidden="1" customHeight="1">
      <c r="A457" s="47" t="s">
        <v>403</v>
      </c>
      <c r="B457" s="34"/>
      <c r="C457" s="34"/>
    </row>
    <row r="458" spans="1:3" ht="18.75" hidden="1" customHeight="1">
      <c r="A458" s="48" t="s">
        <v>404</v>
      </c>
      <c r="B458" s="34"/>
      <c r="C458" s="34"/>
    </row>
    <row r="459" spans="1:3" ht="18.75" hidden="1" customHeight="1">
      <c r="A459" s="48" t="s">
        <v>405</v>
      </c>
      <c r="B459" s="34"/>
      <c r="C459" s="34"/>
    </row>
    <row r="460" spans="1:3" ht="18.75" customHeight="1">
      <c r="A460" s="48" t="s">
        <v>406</v>
      </c>
      <c r="B460" s="34">
        <f>SUM(B461:B465)</f>
        <v>0</v>
      </c>
      <c r="C460" s="34">
        <f>SUM(C461:C465)</f>
        <v>0</v>
      </c>
    </row>
    <row r="461" spans="1:3" ht="18.75" hidden="1" customHeight="1">
      <c r="A461" s="47" t="s">
        <v>398</v>
      </c>
      <c r="B461" s="34"/>
      <c r="C461" s="34"/>
    </row>
    <row r="462" spans="1:3" ht="18.75" hidden="1" customHeight="1">
      <c r="A462" s="47" t="s">
        <v>407</v>
      </c>
      <c r="B462" s="34"/>
      <c r="C462" s="34"/>
    </row>
    <row r="463" spans="1:3" ht="18.75" hidden="1" customHeight="1">
      <c r="A463" s="47" t="s">
        <v>408</v>
      </c>
      <c r="B463" s="34"/>
      <c r="C463" s="34"/>
    </row>
    <row r="464" spans="1:3" ht="18.75" hidden="1" customHeight="1">
      <c r="A464" s="48" t="s">
        <v>409</v>
      </c>
      <c r="B464" s="34"/>
      <c r="C464" s="34"/>
    </row>
    <row r="465" spans="1:3" ht="18.75" hidden="1" customHeight="1">
      <c r="A465" s="48" t="s">
        <v>410</v>
      </c>
      <c r="B465" s="34"/>
      <c r="C465" s="34"/>
    </row>
    <row r="466" spans="1:3" ht="18.75" customHeight="1">
      <c r="A466" s="48" t="s">
        <v>411</v>
      </c>
      <c r="B466" s="34">
        <f>SUM(B467:B471)</f>
        <v>699</v>
      </c>
      <c r="C466" s="34">
        <f>SUM(C467:C471)</f>
        <v>759</v>
      </c>
    </row>
    <row r="467" spans="1:3" ht="18.75" customHeight="1">
      <c r="A467" s="34" t="s">
        <v>398</v>
      </c>
      <c r="B467" s="34"/>
      <c r="C467" s="34"/>
    </row>
    <row r="468" spans="1:3" ht="18.75" customHeight="1">
      <c r="A468" s="47" t="s">
        <v>412</v>
      </c>
      <c r="B468" s="34">
        <v>245</v>
      </c>
      <c r="C468" s="34"/>
    </row>
    <row r="469" spans="1:3" ht="18.75" customHeight="1">
      <c r="A469" s="47" t="s">
        <v>413</v>
      </c>
      <c r="B469" s="34">
        <v>150</v>
      </c>
      <c r="C469" s="34"/>
    </row>
    <row r="470" spans="1:3" ht="18.75" customHeight="1">
      <c r="A470" s="47" t="s">
        <v>414</v>
      </c>
      <c r="B470" s="34">
        <v>190</v>
      </c>
      <c r="C470" s="34">
        <v>645</v>
      </c>
    </row>
    <row r="471" spans="1:3" ht="18.75" customHeight="1">
      <c r="A471" s="48" t="s">
        <v>415</v>
      </c>
      <c r="B471" s="34">
        <v>114</v>
      </c>
      <c r="C471" s="34">
        <v>114</v>
      </c>
    </row>
    <row r="472" spans="1:3" ht="18.75" customHeight="1">
      <c r="A472" s="48" t="s">
        <v>416</v>
      </c>
      <c r="B472" s="34">
        <f>SUM(B473:B476)</f>
        <v>0</v>
      </c>
      <c r="C472" s="34">
        <f>SUM(C473:C476)</f>
        <v>0</v>
      </c>
    </row>
    <row r="473" spans="1:3" ht="18.75" hidden="1" customHeight="1">
      <c r="A473" s="48" t="s">
        <v>398</v>
      </c>
      <c r="B473" s="34"/>
      <c r="C473" s="34"/>
    </row>
    <row r="474" spans="1:3" ht="18.75" hidden="1" customHeight="1">
      <c r="A474" s="47" t="s">
        <v>417</v>
      </c>
      <c r="B474" s="34"/>
      <c r="C474" s="34"/>
    </row>
    <row r="475" spans="1:3" ht="18.75" hidden="1" customHeight="1">
      <c r="A475" s="47" t="s">
        <v>418</v>
      </c>
      <c r="B475" s="34"/>
      <c r="C475" s="34"/>
    </row>
    <row r="476" spans="1:3" ht="18.75" hidden="1" customHeight="1">
      <c r="A476" s="47" t="s">
        <v>419</v>
      </c>
      <c r="B476" s="34"/>
      <c r="C476" s="34"/>
    </row>
    <row r="477" spans="1:3" ht="18.75" customHeight="1">
      <c r="A477" s="48" t="s">
        <v>420</v>
      </c>
      <c r="B477" s="34">
        <f>SUM(B478:B481)</f>
        <v>50</v>
      </c>
      <c r="C477" s="34">
        <f>SUM(C478:C481)</f>
        <v>0</v>
      </c>
    </row>
    <row r="478" spans="1:3" ht="18.75" hidden="1" customHeight="1">
      <c r="A478" s="48" t="s">
        <v>421</v>
      </c>
      <c r="B478" s="34"/>
      <c r="C478" s="34"/>
    </row>
    <row r="479" spans="1:3" ht="18.75" hidden="1" customHeight="1">
      <c r="A479" s="48" t="s">
        <v>422</v>
      </c>
      <c r="B479" s="34"/>
      <c r="C479" s="34"/>
    </row>
    <row r="480" spans="1:3" ht="18.75" hidden="1" customHeight="1">
      <c r="A480" s="34" t="s">
        <v>423</v>
      </c>
      <c r="B480" s="34"/>
      <c r="C480" s="34"/>
    </row>
    <row r="481" spans="1:3" ht="18.75" customHeight="1">
      <c r="A481" s="47" t="s">
        <v>424</v>
      </c>
      <c r="B481" s="34">
        <v>50</v>
      </c>
      <c r="C481" s="34"/>
    </row>
    <row r="482" spans="1:3" ht="18.75" customHeight="1">
      <c r="A482" s="47" t="s">
        <v>425</v>
      </c>
      <c r="B482" s="34">
        <f>SUM(B483:B488)</f>
        <v>87</v>
      </c>
      <c r="C482" s="34">
        <f>SUM(C483:C488)</f>
        <v>53</v>
      </c>
    </row>
    <row r="483" spans="1:3" ht="18.75" customHeight="1">
      <c r="A483" s="47" t="s">
        <v>398</v>
      </c>
      <c r="B483" s="34">
        <v>42</v>
      </c>
      <c r="C483" s="34">
        <v>41</v>
      </c>
    </row>
    <row r="484" spans="1:3" ht="18.75" customHeight="1">
      <c r="A484" s="48" t="s">
        <v>426</v>
      </c>
      <c r="B484" s="34">
        <v>22</v>
      </c>
      <c r="C484" s="34">
        <v>12</v>
      </c>
    </row>
    <row r="485" spans="1:3" ht="18.75" hidden="1" customHeight="1">
      <c r="A485" s="48" t="s">
        <v>427</v>
      </c>
      <c r="B485" s="34"/>
      <c r="C485" s="34"/>
    </row>
    <row r="486" spans="1:3" ht="18.75" hidden="1" customHeight="1">
      <c r="A486" s="48" t="s">
        <v>428</v>
      </c>
      <c r="B486" s="34"/>
      <c r="C486" s="34"/>
    </row>
    <row r="487" spans="1:3" ht="18.75" hidden="1" customHeight="1">
      <c r="A487" s="47" t="s">
        <v>429</v>
      </c>
      <c r="B487" s="34"/>
      <c r="C487" s="34"/>
    </row>
    <row r="488" spans="1:3" ht="18.75" customHeight="1">
      <c r="A488" s="47" t="s">
        <v>430</v>
      </c>
      <c r="B488" s="34">
        <v>23</v>
      </c>
      <c r="C488" s="34"/>
    </row>
    <row r="489" spans="1:3" ht="18.75" customHeight="1">
      <c r="A489" s="47" t="s">
        <v>431</v>
      </c>
      <c r="B489" s="34">
        <f>SUM(B490:B492)</f>
        <v>0</v>
      </c>
      <c r="C489" s="34">
        <f>SUM(C490:C492)</f>
        <v>0</v>
      </c>
    </row>
    <row r="490" spans="1:3" ht="18.75" hidden="1" customHeight="1">
      <c r="A490" s="48" t="s">
        <v>432</v>
      </c>
      <c r="B490" s="34"/>
      <c r="C490" s="34"/>
    </row>
    <row r="491" spans="1:3" ht="18.75" hidden="1" customHeight="1">
      <c r="A491" s="48" t="s">
        <v>433</v>
      </c>
      <c r="B491" s="34"/>
      <c r="C491" s="34"/>
    </row>
    <row r="492" spans="1:3" ht="18.75" hidden="1" customHeight="1">
      <c r="A492" s="48" t="s">
        <v>434</v>
      </c>
      <c r="B492" s="34"/>
      <c r="C492" s="34"/>
    </row>
    <row r="493" spans="1:3" ht="18.75" customHeight="1">
      <c r="A493" s="34" t="s">
        <v>435</v>
      </c>
      <c r="B493" s="34">
        <f>SUM(B494:B495)</f>
        <v>0</v>
      </c>
      <c r="C493" s="34">
        <f>SUM(C494:C495)</f>
        <v>0</v>
      </c>
    </row>
    <row r="494" spans="1:3" ht="18.75" customHeight="1">
      <c r="A494" s="48" t="s">
        <v>436</v>
      </c>
      <c r="B494" s="34"/>
      <c r="C494" s="34"/>
    </row>
    <row r="495" spans="1:3" ht="18.75" customHeight="1">
      <c r="A495" s="48" t="s">
        <v>437</v>
      </c>
      <c r="B495" s="34"/>
      <c r="C495" s="34"/>
    </row>
    <row r="496" spans="1:3" ht="18.75" customHeight="1">
      <c r="A496" s="47" t="s">
        <v>438</v>
      </c>
      <c r="B496" s="34">
        <f>SUM(B497:B500)</f>
        <v>175</v>
      </c>
      <c r="C496" s="34">
        <f>SUM(C497:C500)</f>
        <v>0</v>
      </c>
    </row>
    <row r="497" spans="1:3" ht="18.75" hidden="1" customHeight="1">
      <c r="A497" s="47" t="s">
        <v>439</v>
      </c>
      <c r="B497" s="34"/>
      <c r="C497" s="34"/>
    </row>
    <row r="498" spans="1:3" ht="18.75" hidden="1" customHeight="1">
      <c r="A498" s="48" t="s">
        <v>440</v>
      </c>
      <c r="B498" s="34"/>
      <c r="C498" s="34"/>
    </row>
    <row r="499" spans="1:3" ht="18.75" hidden="1" customHeight="1">
      <c r="A499" s="48" t="s">
        <v>441</v>
      </c>
      <c r="B499" s="34"/>
      <c r="C499" s="34"/>
    </row>
    <row r="500" spans="1:3" ht="18.75" customHeight="1">
      <c r="A500" s="48" t="s">
        <v>442</v>
      </c>
      <c r="B500" s="34">
        <v>175</v>
      </c>
      <c r="C500" s="34"/>
    </row>
    <row r="501" spans="1:3" ht="18.75" customHeight="1">
      <c r="A501" s="49" t="s">
        <v>93</v>
      </c>
      <c r="B501" s="34">
        <f>B502+B516+B524+B535+B546-1</f>
        <v>5216</v>
      </c>
      <c r="C501" s="34">
        <f>C502+C516+C524+C535+C546</f>
        <v>3424</v>
      </c>
    </row>
    <row r="502" spans="1:3" ht="18.75" customHeight="1">
      <c r="A502" s="49" t="s">
        <v>443</v>
      </c>
      <c r="B502" s="34">
        <f>SUM(B503:B515)</f>
        <v>1392</v>
      </c>
      <c r="C502" s="34">
        <f>SUM(C503:C515)</f>
        <v>1095</v>
      </c>
    </row>
    <row r="503" spans="1:3" ht="18.75" customHeight="1">
      <c r="A503" s="49" t="s">
        <v>110</v>
      </c>
      <c r="B503" s="34">
        <v>293</v>
      </c>
      <c r="C503" s="34">
        <v>266</v>
      </c>
    </row>
    <row r="504" spans="1:3" ht="18.75" customHeight="1">
      <c r="A504" s="49" t="s">
        <v>111</v>
      </c>
      <c r="B504" s="34">
        <v>5</v>
      </c>
      <c r="C504" s="34"/>
    </row>
    <row r="505" spans="1:3" ht="18.75" customHeight="1">
      <c r="A505" s="49" t="s">
        <v>112</v>
      </c>
      <c r="B505" s="34"/>
      <c r="C505" s="34"/>
    </row>
    <row r="506" spans="1:3" ht="18.75" customHeight="1">
      <c r="A506" s="49" t="s">
        <v>444</v>
      </c>
      <c r="B506" s="34">
        <v>142</v>
      </c>
      <c r="C506" s="34">
        <v>128</v>
      </c>
    </row>
    <row r="507" spans="1:3" ht="18.75" customHeight="1">
      <c r="A507" s="49" t="s">
        <v>445</v>
      </c>
      <c r="B507" s="34"/>
      <c r="C507" s="34"/>
    </row>
    <row r="508" spans="1:3" ht="18.75" customHeight="1">
      <c r="A508" s="49" t="s">
        <v>446</v>
      </c>
      <c r="B508" s="34">
        <v>61</v>
      </c>
      <c r="C508" s="34">
        <v>32</v>
      </c>
    </row>
    <row r="509" spans="1:3" ht="18.75" customHeight="1">
      <c r="A509" s="49" t="s">
        <v>447</v>
      </c>
      <c r="B509" s="34">
        <v>84</v>
      </c>
      <c r="C509" s="34">
        <v>78</v>
      </c>
    </row>
    <row r="510" spans="1:3" ht="18.75" customHeight="1">
      <c r="A510" s="49" t="s">
        <v>448</v>
      </c>
      <c r="B510" s="34"/>
      <c r="C510" s="34"/>
    </row>
    <row r="511" spans="1:3" ht="18.75" customHeight="1">
      <c r="A511" s="49" t="s">
        <v>449</v>
      </c>
      <c r="B511" s="34">
        <v>157</v>
      </c>
      <c r="C511" s="34">
        <v>124</v>
      </c>
    </row>
    <row r="512" spans="1:3" ht="18.75" customHeight="1">
      <c r="A512" s="49" t="s">
        <v>450</v>
      </c>
      <c r="B512" s="34"/>
      <c r="C512" s="34"/>
    </row>
    <row r="513" spans="1:3" ht="18.75" customHeight="1">
      <c r="A513" s="49" t="s">
        <v>451</v>
      </c>
      <c r="B513" s="34">
        <v>25</v>
      </c>
      <c r="C513" s="34"/>
    </row>
    <row r="514" spans="1:3" ht="18.75" customHeight="1">
      <c r="A514" s="49" t="s">
        <v>452</v>
      </c>
      <c r="B514" s="34">
        <v>245</v>
      </c>
      <c r="C514" s="34">
        <v>199</v>
      </c>
    </row>
    <row r="515" spans="1:3" ht="18.75" customHeight="1">
      <c r="A515" s="49" t="s">
        <v>453</v>
      </c>
      <c r="B515" s="34">
        <v>380</v>
      </c>
      <c r="C515" s="34">
        <v>268</v>
      </c>
    </row>
    <row r="516" spans="1:3" ht="18.75" customHeight="1">
      <c r="A516" s="49" t="s">
        <v>454</v>
      </c>
      <c r="B516" s="34">
        <f>SUM(B517:B523)</f>
        <v>1199</v>
      </c>
      <c r="C516" s="34">
        <f>SUM(C517:C523)</f>
        <v>1139</v>
      </c>
    </row>
    <row r="517" spans="1:3" ht="18.75" hidden="1" customHeight="1">
      <c r="A517" s="49" t="s">
        <v>110</v>
      </c>
      <c r="B517" s="34"/>
      <c r="C517" s="34"/>
    </row>
    <row r="518" spans="1:3" ht="18.75" hidden="1" customHeight="1">
      <c r="A518" s="49" t="s">
        <v>111</v>
      </c>
      <c r="B518" s="34"/>
      <c r="C518" s="34"/>
    </row>
    <row r="519" spans="1:3" ht="18.75" hidden="1" customHeight="1">
      <c r="A519" s="49" t="s">
        <v>112</v>
      </c>
      <c r="B519" s="34"/>
      <c r="C519" s="34"/>
    </row>
    <row r="520" spans="1:3" ht="18.75" customHeight="1">
      <c r="A520" s="34" t="s">
        <v>455</v>
      </c>
      <c r="B520" s="34">
        <v>385</v>
      </c>
      <c r="C520" s="34">
        <v>300</v>
      </c>
    </row>
    <row r="521" spans="1:3" ht="18.75" customHeight="1">
      <c r="A521" s="34" t="s">
        <v>456</v>
      </c>
      <c r="B521" s="34">
        <v>653</v>
      </c>
      <c r="C521" s="34">
        <v>797</v>
      </c>
    </row>
    <row r="522" spans="1:3" ht="18.75" customHeight="1">
      <c r="A522" s="34" t="s">
        <v>457</v>
      </c>
      <c r="B522" s="34">
        <v>43</v>
      </c>
      <c r="C522" s="34">
        <v>42</v>
      </c>
    </row>
    <row r="523" spans="1:3" ht="18.75" customHeight="1">
      <c r="A523" s="34" t="s">
        <v>458</v>
      </c>
      <c r="B523" s="34">
        <v>118</v>
      </c>
      <c r="C523" s="34"/>
    </row>
    <row r="524" spans="1:3" ht="18.75" customHeight="1">
      <c r="A524" s="49" t="s">
        <v>459</v>
      </c>
      <c r="B524" s="34">
        <f>SUM(B525:B534)</f>
        <v>510</v>
      </c>
      <c r="C524" s="34">
        <f>SUM(C525:C534)</f>
        <v>66</v>
      </c>
    </row>
    <row r="525" spans="1:3" ht="18.75" customHeight="1">
      <c r="A525" s="49" t="s">
        <v>110</v>
      </c>
      <c r="B525" s="34">
        <v>215</v>
      </c>
      <c r="C525" s="34"/>
    </row>
    <row r="526" spans="1:3" ht="18.75" hidden="1" customHeight="1">
      <c r="A526" s="49" t="s">
        <v>111</v>
      </c>
      <c r="B526" s="34"/>
      <c r="C526" s="34"/>
    </row>
    <row r="527" spans="1:3" ht="18.75" hidden="1" customHeight="1">
      <c r="A527" s="49" t="s">
        <v>112</v>
      </c>
      <c r="B527" s="34"/>
      <c r="C527" s="34"/>
    </row>
    <row r="528" spans="1:3" ht="18.75" hidden="1" customHeight="1">
      <c r="A528" s="34" t="s">
        <v>460</v>
      </c>
      <c r="B528" s="34"/>
      <c r="C528" s="34"/>
    </row>
    <row r="529" spans="1:3" ht="18.75" hidden="1" customHeight="1">
      <c r="A529" s="34" t="s">
        <v>461</v>
      </c>
      <c r="B529" s="34"/>
      <c r="C529" s="34"/>
    </row>
    <row r="530" spans="1:3" ht="18.75" hidden="1" customHeight="1">
      <c r="A530" s="34" t="s">
        <v>462</v>
      </c>
      <c r="B530" s="34"/>
      <c r="C530" s="34"/>
    </row>
    <row r="531" spans="1:3" ht="18.75" customHeight="1">
      <c r="A531" s="34" t="s">
        <v>463</v>
      </c>
      <c r="B531" s="34">
        <v>243</v>
      </c>
      <c r="C531" s="34">
        <v>25</v>
      </c>
    </row>
    <row r="532" spans="1:3" ht="18.75" customHeight="1">
      <c r="A532" s="34" t="s">
        <v>464</v>
      </c>
      <c r="B532" s="34">
        <v>50</v>
      </c>
      <c r="C532" s="34">
        <v>3</v>
      </c>
    </row>
    <row r="533" spans="1:3" ht="18.75" customHeight="1">
      <c r="A533" s="34" t="s">
        <v>465</v>
      </c>
      <c r="B533" s="34">
        <v>2</v>
      </c>
      <c r="C533" s="34"/>
    </row>
    <row r="534" spans="1:3" ht="18.75" customHeight="1">
      <c r="A534" s="34" t="s">
        <v>466</v>
      </c>
      <c r="B534" s="34"/>
      <c r="C534" s="34">
        <v>38</v>
      </c>
    </row>
    <row r="535" spans="1:3" ht="18.75" customHeight="1">
      <c r="A535" s="49" t="s">
        <v>467</v>
      </c>
      <c r="B535" s="34">
        <f>SUM(B536:B545)</f>
        <v>718</v>
      </c>
      <c r="C535" s="34">
        <f>SUM(C536:C545)</f>
        <v>496</v>
      </c>
    </row>
    <row r="536" spans="1:3" ht="18.75" customHeight="1">
      <c r="A536" s="49" t="s">
        <v>110</v>
      </c>
      <c r="B536" s="34"/>
      <c r="C536" s="34"/>
    </row>
    <row r="537" spans="1:3" ht="18.75" customHeight="1">
      <c r="A537" s="49" t="s">
        <v>111</v>
      </c>
      <c r="B537" s="34"/>
      <c r="C537" s="34"/>
    </row>
    <row r="538" spans="1:3" ht="18.75" customHeight="1">
      <c r="A538" s="49" t="s">
        <v>112</v>
      </c>
      <c r="B538" s="34"/>
      <c r="C538" s="34"/>
    </row>
    <row r="539" spans="1:3" ht="18.75" customHeight="1">
      <c r="A539" s="34" t="s">
        <v>468</v>
      </c>
      <c r="B539" s="34">
        <v>115</v>
      </c>
      <c r="C539" s="34">
        <v>32</v>
      </c>
    </row>
    <row r="540" spans="1:3" ht="18.75" customHeight="1">
      <c r="A540" s="34" t="s">
        <v>469</v>
      </c>
      <c r="B540" s="34">
        <v>348</v>
      </c>
      <c r="C540" s="34">
        <v>384</v>
      </c>
    </row>
    <row r="541" spans="1:3" ht="18.75" customHeight="1">
      <c r="A541" s="49" t="s">
        <v>470</v>
      </c>
      <c r="B541" s="34">
        <v>56</v>
      </c>
      <c r="C541" s="34">
        <v>56</v>
      </c>
    </row>
    <row r="542" spans="1:3" ht="18.75" hidden="1" customHeight="1">
      <c r="A542" s="34" t="s">
        <v>471</v>
      </c>
      <c r="B542" s="34"/>
      <c r="C542" s="34"/>
    </row>
    <row r="543" spans="1:3" ht="18.75" hidden="1" customHeight="1">
      <c r="A543" s="34" t="s">
        <v>472</v>
      </c>
      <c r="B543" s="34"/>
      <c r="C543" s="34"/>
    </row>
    <row r="544" spans="1:3" ht="18.75" hidden="1" customHeight="1">
      <c r="A544" s="49" t="s">
        <v>473</v>
      </c>
      <c r="B544" s="34"/>
      <c r="C544" s="34"/>
    </row>
    <row r="545" spans="1:3" ht="18.75" customHeight="1">
      <c r="A545" s="34" t="s">
        <v>474</v>
      </c>
      <c r="B545" s="34">
        <v>199</v>
      </c>
      <c r="C545" s="34">
        <v>24</v>
      </c>
    </row>
    <row r="546" spans="1:3" ht="18.75" customHeight="1">
      <c r="A546" s="49" t="s">
        <v>475</v>
      </c>
      <c r="B546" s="34">
        <f>SUM(B547:B549)</f>
        <v>1398</v>
      </c>
      <c r="C546" s="34">
        <f>SUM(C547:C549)</f>
        <v>628</v>
      </c>
    </row>
    <row r="547" spans="1:3" ht="18.75" customHeight="1">
      <c r="A547" s="49" t="s">
        <v>476</v>
      </c>
      <c r="B547" s="34"/>
      <c r="C547" s="34"/>
    </row>
    <row r="548" spans="1:3" ht="18.75" customHeight="1">
      <c r="A548" s="49" t="s">
        <v>477</v>
      </c>
      <c r="B548" s="34">
        <v>50</v>
      </c>
      <c r="C548" s="34"/>
    </row>
    <row r="549" spans="1:3" ht="18.75" customHeight="1">
      <c r="A549" s="49" t="s">
        <v>478</v>
      </c>
      <c r="B549" s="34">
        <v>1348</v>
      </c>
      <c r="C549" s="34">
        <v>628</v>
      </c>
    </row>
    <row r="550" spans="1:3" ht="18.75" customHeight="1">
      <c r="A550" s="49" t="s">
        <v>92</v>
      </c>
      <c r="B550" s="34">
        <f>B551+B565+B576+B578+B587+B591+B601+B609+B615+B622+B631+B636+B641+B644+B647+B650+B653+B656+B660+B665</f>
        <v>85879</v>
      </c>
      <c r="C550" s="34">
        <f>C551+C565+C576+C578+C587+C591+C601+C609+C615+C622+C631+C636+C641+C644+C647+C650+C653+C656+C660+C665</f>
        <v>83530</v>
      </c>
    </row>
    <row r="551" spans="1:3" ht="18.75" customHeight="1">
      <c r="A551" s="49" t="s">
        <v>479</v>
      </c>
      <c r="B551" s="34">
        <f>SUM(B552:B564)</f>
        <v>2794</v>
      </c>
      <c r="C551" s="34">
        <f>SUM(C552:C564)</f>
        <v>2948</v>
      </c>
    </row>
    <row r="552" spans="1:3" ht="18.75" customHeight="1">
      <c r="A552" s="49" t="s">
        <v>110</v>
      </c>
      <c r="B552" s="34">
        <v>348</v>
      </c>
      <c r="C552" s="34">
        <v>477</v>
      </c>
    </row>
    <row r="553" spans="1:3" ht="18.75" hidden="1" customHeight="1">
      <c r="A553" s="49" t="s">
        <v>111</v>
      </c>
      <c r="B553" s="34"/>
      <c r="C553" s="34"/>
    </row>
    <row r="554" spans="1:3" ht="18.75" hidden="1" customHeight="1">
      <c r="A554" s="49" t="s">
        <v>112</v>
      </c>
      <c r="B554" s="34"/>
      <c r="C554" s="34"/>
    </row>
    <row r="555" spans="1:3" ht="18.75" hidden="1" customHeight="1">
      <c r="A555" s="49" t="s">
        <v>480</v>
      </c>
      <c r="B555" s="34"/>
      <c r="C555" s="34"/>
    </row>
    <row r="556" spans="1:3" ht="18.75" hidden="1" customHeight="1">
      <c r="A556" s="49" t="s">
        <v>481</v>
      </c>
      <c r="B556" s="34"/>
      <c r="C556" s="34"/>
    </row>
    <row r="557" spans="1:3" ht="18.75" hidden="1" customHeight="1">
      <c r="A557" s="49" t="s">
        <v>482</v>
      </c>
      <c r="B557" s="34"/>
      <c r="C557" s="34"/>
    </row>
    <row r="558" spans="1:3" ht="18.75" customHeight="1">
      <c r="A558" s="49" t="s">
        <v>483</v>
      </c>
      <c r="B558" s="34">
        <v>148</v>
      </c>
      <c r="C558" s="34">
        <v>322</v>
      </c>
    </row>
    <row r="559" spans="1:3" ht="18.75" customHeight="1">
      <c r="A559" s="49" t="s">
        <v>153</v>
      </c>
      <c r="B559" s="34"/>
      <c r="C559" s="34"/>
    </row>
    <row r="560" spans="1:3" ht="18.75" customHeight="1">
      <c r="A560" s="49" t="s">
        <v>484</v>
      </c>
      <c r="B560" s="34">
        <v>2034</v>
      </c>
      <c r="C560" s="34">
        <v>2149</v>
      </c>
    </row>
    <row r="561" spans="1:3" ht="18.75" hidden="1" customHeight="1">
      <c r="A561" s="49" t="s">
        <v>485</v>
      </c>
      <c r="B561" s="34"/>
      <c r="C561" s="34"/>
    </row>
    <row r="562" spans="1:3" ht="18.75" hidden="1" customHeight="1">
      <c r="A562" s="49" t="s">
        <v>486</v>
      </c>
      <c r="B562" s="34"/>
      <c r="C562" s="34"/>
    </row>
    <row r="563" spans="1:3" ht="18.75" hidden="1" customHeight="1">
      <c r="A563" s="49" t="s">
        <v>487</v>
      </c>
      <c r="B563" s="34"/>
      <c r="C563" s="34"/>
    </row>
    <row r="564" spans="1:3" ht="18.75" customHeight="1">
      <c r="A564" s="49" t="s">
        <v>488</v>
      </c>
      <c r="B564" s="34">
        <v>264</v>
      </c>
      <c r="C564" s="34"/>
    </row>
    <row r="565" spans="1:3" ht="18.75" customHeight="1">
      <c r="A565" s="49" t="s">
        <v>489</v>
      </c>
      <c r="B565" s="34">
        <f>SUM(B566:B575)</f>
        <v>747</v>
      </c>
      <c r="C565" s="34">
        <f>SUM(C566:C575)</f>
        <v>676</v>
      </c>
    </row>
    <row r="566" spans="1:3" ht="18.75" customHeight="1">
      <c r="A566" s="49" t="s">
        <v>110</v>
      </c>
      <c r="B566" s="34">
        <v>562</v>
      </c>
      <c r="C566" s="34">
        <v>571</v>
      </c>
    </row>
    <row r="567" spans="1:3" ht="18.75" customHeight="1">
      <c r="A567" s="49" t="s">
        <v>111</v>
      </c>
      <c r="B567" s="34"/>
      <c r="C567" s="34"/>
    </row>
    <row r="568" spans="1:3" ht="18.75" customHeight="1">
      <c r="A568" s="49" t="s">
        <v>112</v>
      </c>
      <c r="B568" s="34"/>
      <c r="C568" s="34"/>
    </row>
    <row r="569" spans="1:3" ht="18.75" customHeight="1">
      <c r="A569" s="49" t="s">
        <v>490</v>
      </c>
      <c r="B569" s="34">
        <v>2</v>
      </c>
      <c r="C569" s="34">
        <v>2</v>
      </c>
    </row>
    <row r="570" spans="1:3" ht="18.75" customHeight="1">
      <c r="A570" s="49" t="s">
        <v>491</v>
      </c>
      <c r="B570" s="34">
        <v>12</v>
      </c>
      <c r="C570" s="34">
        <v>13</v>
      </c>
    </row>
    <row r="571" spans="1:3" ht="18.75" customHeight="1">
      <c r="A571" s="49" t="s">
        <v>492</v>
      </c>
      <c r="B571" s="34"/>
      <c r="C571" s="34"/>
    </row>
    <row r="572" spans="1:3" ht="18.75" customHeight="1">
      <c r="A572" s="49" t="s">
        <v>493</v>
      </c>
      <c r="B572" s="34">
        <v>105</v>
      </c>
      <c r="C572" s="34">
        <v>40</v>
      </c>
    </row>
    <row r="573" spans="1:3" ht="18.75" customHeight="1">
      <c r="A573" s="49" t="s">
        <v>494</v>
      </c>
      <c r="B573" s="34">
        <v>30</v>
      </c>
      <c r="C573" s="34">
        <v>50</v>
      </c>
    </row>
    <row r="574" spans="1:3" ht="18.75" customHeight="1">
      <c r="A574" s="49" t="s">
        <v>495</v>
      </c>
      <c r="B574" s="34"/>
      <c r="C574" s="34"/>
    </row>
    <row r="575" spans="1:3" ht="18.75" customHeight="1">
      <c r="A575" s="49" t="s">
        <v>496</v>
      </c>
      <c r="B575" s="34">
        <v>36</v>
      </c>
      <c r="C575" s="34"/>
    </row>
    <row r="576" spans="1:3" ht="18.75" customHeight="1">
      <c r="A576" s="49" t="s">
        <v>497</v>
      </c>
      <c r="B576" s="34">
        <f>B577</f>
        <v>0</v>
      </c>
      <c r="C576" s="34">
        <f>C577</f>
        <v>0</v>
      </c>
    </row>
    <row r="577" spans="1:3" ht="18.75" customHeight="1">
      <c r="A577" s="49" t="s">
        <v>498</v>
      </c>
      <c r="B577" s="34"/>
      <c r="C577" s="34"/>
    </row>
    <row r="578" spans="1:3" ht="18.75" customHeight="1">
      <c r="A578" s="49" t="s">
        <v>499</v>
      </c>
      <c r="B578" s="34">
        <f>SUM(B579:B586)</f>
        <v>7931</v>
      </c>
      <c r="C578" s="34">
        <f>SUM(C579:C586)</f>
        <v>24719</v>
      </c>
    </row>
    <row r="579" spans="1:3" ht="18.75" customHeight="1">
      <c r="A579" s="49" t="s">
        <v>500</v>
      </c>
      <c r="B579" s="34">
        <v>2700</v>
      </c>
      <c r="C579" s="34"/>
    </row>
    <row r="580" spans="1:3" ht="18.75" customHeight="1">
      <c r="A580" s="49" t="s">
        <v>501</v>
      </c>
      <c r="B580" s="34">
        <v>5200</v>
      </c>
      <c r="C580" s="34"/>
    </row>
    <row r="581" spans="1:3" ht="18.75" customHeight="1">
      <c r="A581" s="49" t="s">
        <v>502</v>
      </c>
      <c r="B581" s="34"/>
      <c r="C581" s="34"/>
    </row>
    <row r="582" spans="1:3" ht="18.75" customHeight="1">
      <c r="A582" s="49" t="s">
        <v>503</v>
      </c>
      <c r="B582" s="34"/>
      <c r="C582" s="34"/>
    </row>
    <row r="583" spans="1:3" ht="18.75" customHeight="1">
      <c r="A583" s="49" t="s">
        <v>504</v>
      </c>
      <c r="B583" s="34"/>
      <c r="C583" s="34">
        <v>17014</v>
      </c>
    </row>
    <row r="584" spans="1:3" ht="18.75" customHeight="1">
      <c r="A584" s="49" t="s">
        <v>505</v>
      </c>
      <c r="B584" s="34"/>
      <c r="C584" s="34"/>
    </row>
    <row r="585" spans="1:3" ht="18.75" customHeight="1">
      <c r="A585" s="49" t="s">
        <v>506</v>
      </c>
      <c r="B585" s="34"/>
      <c r="C585" s="34">
        <v>7500</v>
      </c>
    </row>
    <row r="586" spans="1:3" ht="18.75" customHeight="1">
      <c r="A586" s="49" t="s">
        <v>507</v>
      </c>
      <c r="B586" s="34">
        <v>31</v>
      </c>
      <c r="C586" s="34">
        <v>205</v>
      </c>
    </row>
    <row r="587" spans="1:3" ht="18.75" customHeight="1">
      <c r="A587" s="49" t="s">
        <v>508</v>
      </c>
      <c r="B587" s="34">
        <f>SUM(B588:B590)</f>
        <v>0</v>
      </c>
      <c r="C587" s="34">
        <f>SUM(C588:C590)</f>
        <v>0</v>
      </c>
    </row>
    <row r="588" spans="1:3" ht="18.75" customHeight="1">
      <c r="A588" s="49" t="s">
        <v>509</v>
      </c>
      <c r="B588" s="34"/>
      <c r="C588" s="34"/>
    </row>
    <row r="589" spans="1:3" ht="18.75" customHeight="1">
      <c r="A589" s="49" t="s">
        <v>510</v>
      </c>
      <c r="B589" s="34"/>
      <c r="C589" s="34"/>
    </row>
    <row r="590" spans="1:3" ht="18.75" customHeight="1">
      <c r="A590" s="49" t="s">
        <v>511</v>
      </c>
      <c r="B590" s="34"/>
      <c r="C590" s="34"/>
    </row>
    <row r="591" spans="1:3" ht="18.75" customHeight="1">
      <c r="A591" s="49" t="s">
        <v>512</v>
      </c>
      <c r="B591" s="34">
        <f>SUM(B592:B600)</f>
        <v>2711</v>
      </c>
      <c r="C591" s="34">
        <f>SUM(C592:C600)</f>
        <v>1723</v>
      </c>
    </row>
    <row r="592" spans="1:3" ht="18.75" customHeight="1">
      <c r="A592" s="49" t="s">
        <v>513</v>
      </c>
      <c r="B592" s="34">
        <v>2395</v>
      </c>
      <c r="C592" s="34">
        <v>819</v>
      </c>
    </row>
    <row r="593" spans="1:3" ht="18.75" customHeight="1">
      <c r="A593" s="49" t="s">
        <v>514</v>
      </c>
      <c r="B593" s="34">
        <v>4</v>
      </c>
      <c r="C593" s="34">
        <v>104</v>
      </c>
    </row>
    <row r="594" spans="1:3" ht="18.75" customHeight="1">
      <c r="A594" s="49" t="s">
        <v>515</v>
      </c>
      <c r="B594" s="34"/>
      <c r="C594" s="34">
        <v>400</v>
      </c>
    </row>
    <row r="595" spans="1:3" ht="18.75" customHeight="1">
      <c r="A595" s="49" t="s">
        <v>516</v>
      </c>
      <c r="B595" s="34"/>
      <c r="C595" s="34">
        <v>400</v>
      </c>
    </row>
    <row r="596" spans="1:3" ht="18.75" hidden="1" customHeight="1">
      <c r="A596" s="49" t="s">
        <v>517</v>
      </c>
      <c r="B596" s="34"/>
      <c r="C596" s="34"/>
    </row>
    <row r="597" spans="1:3" ht="18.75" hidden="1" customHeight="1">
      <c r="A597" s="49" t="s">
        <v>518</v>
      </c>
      <c r="B597" s="34"/>
      <c r="C597" s="34"/>
    </row>
    <row r="598" spans="1:3" ht="18.75" hidden="1" customHeight="1">
      <c r="A598" s="49" t="s">
        <v>519</v>
      </c>
      <c r="B598" s="34"/>
      <c r="C598" s="34"/>
    </row>
    <row r="599" spans="1:3" ht="18.75" hidden="1" customHeight="1">
      <c r="A599" s="49" t="s">
        <v>520</v>
      </c>
      <c r="B599" s="34"/>
      <c r="C599" s="34"/>
    </row>
    <row r="600" spans="1:3" ht="18.75" customHeight="1">
      <c r="A600" s="49" t="s">
        <v>521</v>
      </c>
      <c r="B600" s="34">
        <v>312</v>
      </c>
      <c r="C600" s="34"/>
    </row>
    <row r="601" spans="1:3" ht="18.75" customHeight="1">
      <c r="A601" s="49" t="s">
        <v>522</v>
      </c>
      <c r="B601" s="34">
        <f>SUM(B602:B608)</f>
        <v>9136</v>
      </c>
      <c r="C601" s="34">
        <f>SUM(C602:C608)</f>
        <v>5934</v>
      </c>
    </row>
    <row r="602" spans="1:3" ht="18.75" customHeight="1">
      <c r="A602" s="49" t="s">
        <v>523</v>
      </c>
      <c r="B602" s="34">
        <v>545</v>
      </c>
      <c r="C602" s="34">
        <v>355</v>
      </c>
    </row>
    <row r="603" spans="1:3" ht="18.75" customHeight="1">
      <c r="A603" s="49" t="s">
        <v>524</v>
      </c>
      <c r="B603" s="34">
        <v>785</v>
      </c>
      <c r="C603" s="34">
        <v>875</v>
      </c>
    </row>
    <row r="604" spans="1:3" ht="18.75" customHeight="1">
      <c r="A604" s="49" t="s">
        <v>525</v>
      </c>
      <c r="B604" s="34">
        <v>4154</v>
      </c>
      <c r="C604" s="34">
        <v>2637</v>
      </c>
    </row>
    <row r="605" spans="1:3" ht="18.75" customHeight="1">
      <c r="A605" s="49" t="s">
        <v>526</v>
      </c>
      <c r="B605" s="34">
        <v>2089</v>
      </c>
      <c r="C605" s="34">
        <v>1477</v>
      </c>
    </row>
    <row r="606" spans="1:3" ht="18.75" customHeight="1">
      <c r="A606" s="49" t="s">
        <v>527</v>
      </c>
      <c r="B606" s="34">
        <v>711</v>
      </c>
      <c r="C606" s="34">
        <v>590</v>
      </c>
    </row>
    <row r="607" spans="1:3" ht="18.75" customHeight="1">
      <c r="A607" s="49" t="s">
        <v>528</v>
      </c>
      <c r="B607" s="34"/>
      <c r="C607" s="34"/>
    </row>
    <row r="608" spans="1:3" ht="18.75" customHeight="1">
      <c r="A608" s="49" t="s">
        <v>529</v>
      </c>
      <c r="B608" s="34">
        <v>852</v>
      </c>
      <c r="C608" s="34"/>
    </row>
    <row r="609" spans="1:3" ht="18.75" customHeight="1">
      <c r="A609" s="49" t="s">
        <v>530</v>
      </c>
      <c r="B609" s="34">
        <f>SUM(B610:B614)</f>
        <v>665</v>
      </c>
      <c r="C609" s="34">
        <f>SUM(C610:C614)</f>
        <v>339</v>
      </c>
    </row>
    <row r="610" spans="1:3" ht="18.75" customHeight="1">
      <c r="A610" s="49" t="s">
        <v>531</v>
      </c>
      <c r="B610" s="34">
        <v>221</v>
      </c>
      <c r="C610" s="34">
        <v>122</v>
      </c>
    </row>
    <row r="611" spans="1:3" ht="18.75" customHeight="1">
      <c r="A611" s="49" t="s">
        <v>532</v>
      </c>
      <c r="B611" s="34">
        <v>253</v>
      </c>
      <c r="C611" s="34">
        <v>139</v>
      </c>
    </row>
    <row r="612" spans="1:3" ht="18.75" customHeight="1">
      <c r="A612" s="49" t="s">
        <v>533</v>
      </c>
      <c r="B612" s="34">
        <v>89</v>
      </c>
      <c r="C612" s="34">
        <v>78</v>
      </c>
    </row>
    <row r="613" spans="1:3" ht="18.75" customHeight="1">
      <c r="A613" s="49" t="s">
        <v>534</v>
      </c>
      <c r="B613" s="34">
        <v>102</v>
      </c>
      <c r="C613" s="34"/>
    </row>
    <row r="614" spans="1:3" ht="18.75" customHeight="1">
      <c r="A614" s="49" t="s">
        <v>535</v>
      </c>
      <c r="B614" s="34"/>
      <c r="C614" s="34"/>
    </row>
    <row r="615" spans="1:3" ht="18.75" customHeight="1">
      <c r="A615" s="49" t="s">
        <v>536</v>
      </c>
      <c r="B615" s="34">
        <f>SUM(B616:B621)</f>
        <v>1494</v>
      </c>
      <c r="C615" s="34">
        <f>SUM(C616:C621)</f>
        <v>1149</v>
      </c>
    </row>
    <row r="616" spans="1:3" ht="18.75" customHeight="1">
      <c r="A616" s="49" t="s">
        <v>537</v>
      </c>
      <c r="B616" s="34">
        <v>524</v>
      </c>
      <c r="C616" s="34">
        <v>427</v>
      </c>
    </row>
    <row r="617" spans="1:3" ht="18.75" customHeight="1">
      <c r="A617" s="49" t="s">
        <v>538</v>
      </c>
      <c r="B617" s="34">
        <v>188</v>
      </c>
      <c r="C617" s="34">
        <v>132</v>
      </c>
    </row>
    <row r="618" spans="1:3" ht="18.75" customHeight="1">
      <c r="A618" s="49" t="s">
        <v>539</v>
      </c>
      <c r="B618" s="34"/>
      <c r="C618" s="34"/>
    </row>
    <row r="619" spans="1:3" ht="18.75" customHeight="1">
      <c r="A619" s="49" t="s">
        <v>540</v>
      </c>
      <c r="B619" s="34">
        <v>663</v>
      </c>
      <c r="C619" s="34">
        <v>443</v>
      </c>
    </row>
    <row r="620" spans="1:3" ht="18.75" customHeight="1">
      <c r="A620" s="49" t="s">
        <v>541</v>
      </c>
      <c r="B620" s="34">
        <v>119</v>
      </c>
      <c r="C620" s="34">
        <v>147</v>
      </c>
    </row>
    <row r="621" spans="1:3" ht="18.75" customHeight="1">
      <c r="A621" s="49" t="s">
        <v>542</v>
      </c>
      <c r="B621" s="34"/>
      <c r="C621" s="34"/>
    </row>
    <row r="622" spans="1:3" ht="18.75" customHeight="1">
      <c r="A622" s="49" t="s">
        <v>543</v>
      </c>
      <c r="B622" s="34">
        <f>SUM(B623:B630)</f>
        <v>1824</v>
      </c>
      <c r="C622" s="34">
        <f>SUM(C623:C630)</f>
        <v>1793</v>
      </c>
    </row>
    <row r="623" spans="1:3" ht="18.75" customHeight="1">
      <c r="A623" s="49" t="s">
        <v>110</v>
      </c>
      <c r="B623" s="34">
        <v>187</v>
      </c>
      <c r="C623" s="34">
        <v>175</v>
      </c>
    </row>
    <row r="624" spans="1:3" ht="18.75" customHeight="1">
      <c r="A624" s="49" t="s">
        <v>111</v>
      </c>
      <c r="B624" s="34"/>
      <c r="C624" s="34"/>
    </row>
    <row r="625" spans="1:3" ht="18.75" customHeight="1">
      <c r="A625" s="49" t="s">
        <v>112</v>
      </c>
      <c r="B625" s="34"/>
      <c r="C625" s="34"/>
    </row>
    <row r="626" spans="1:3" ht="18.75" customHeight="1">
      <c r="A626" s="49" t="s">
        <v>544</v>
      </c>
      <c r="B626" s="34">
        <v>64</v>
      </c>
      <c r="C626" s="34">
        <v>20</v>
      </c>
    </row>
    <row r="627" spans="1:3" ht="18.75" customHeight="1">
      <c r="A627" s="49" t="s">
        <v>545</v>
      </c>
      <c r="B627" s="34">
        <v>157</v>
      </c>
      <c r="C627" s="34">
        <v>9</v>
      </c>
    </row>
    <row r="628" spans="1:3" ht="18.75" customHeight="1">
      <c r="A628" s="49" t="s">
        <v>546</v>
      </c>
      <c r="B628" s="34"/>
      <c r="C628" s="34"/>
    </row>
    <row r="629" spans="1:3" ht="18.75" customHeight="1">
      <c r="A629" s="49" t="s">
        <v>547</v>
      </c>
      <c r="B629" s="34"/>
      <c r="C629" s="34">
        <v>1407</v>
      </c>
    </row>
    <row r="630" spans="1:3" ht="18.75" customHeight="1">
      <c r="A630" s="49" t="s">
        <v>548</v>
      </c>
      <c r="B630" s="34">
        <v>1416</v>
      </c>
      <c r="C630" s="34">
        <v>182</v>
      </c>
    </row>
    <row r="631" spans="1:3" ht="18.75" customHeight="1">
      <c r="A631" s="49" t="s">
        <v>549</v>
      </c>
      <c r="B631" s="34">
        <f>SUM(B632:B635)</f>
        <v>1564</v>
      </c>
      <c r="C631" s="34">
        <f>SUM(C632:C635)</f>
        <v>40</v>
      </c>
    </row>
    <row r="632" spans="1:3" ht="18.75" customHeight="1">
      <c r="A632" s="49" t="s">
        <v>550</v>
      </c>
      <c r="B632" s="34">
        <v>1150</v>
      </c>
      <c r="C632" s="34"/>
    </row>
    <row r="633" spans="1:3" ht="18.75" customHeight="1">
      <c r="A633" s="49" t="s">
        <v>551</v>
      </c>
      <c r="B633" s="34">
        <v>204</v>
      </c>
      <c r="C633" s="34">
        <v>40</v>
      </c>
    </row>
    <row r="634" spans="1:3" ht="18.75" customHeight="1">
      <c r="A634" s="49" t="s">
        <v>552</v>
      </c>
      <c r="B634" s="34">
        <v>210</v>
      </c>
      <c r="C634" s="34"/>
    </row>
    <row r="635" spans="1:3" ht="18.75" customHeight="1">
      <c r="A635" s="49" t="s">
        <v>553</v>
      </c>
      <c r="B635" s="34"/>
      <c r="C635" s="34"/>
    </row>
    <row r="636" spans="1:3" ht="18.75" customHeight="1">
      <c r="A636" s="49" t="s">
        <v>554</v>
      </c>
      <c r="B636" s="34">
        <f>SUM(B637:B640)</f>
        <v>0</v>
      </c>
      <c r="C636" s="34">
        <f>SUM(C637:C640)</f>
        <v>0</v>
      </c>
    </row>
    <row r="637" spans="1:3" ht="18.75" customHeight="1">
      <c r="A637" s="49" t="s">
        <v>110</v>
      </c>
      <c r="B637" s="34"/>
      <c r="C637" s="34"/>
    </row>
    <row r="638" spans="1:3" ht="18.75" customHeight="1">
      <c r="A638" s="49" t="s">
        <v>111</v>
      </c>
      <c r="B638" s="34"/>
      <c r="C638" s="34"/>
    </row>
    <row r="639" spans="1:3" ht="18.75" customHeight="1">
      <c r="A639" s="49" t="s">
        <v>112</v>
      </c>
      <c r="B639" s="34"/>
      <c r="C639" s="34"/>
    </row>
    <row r="640" spans="1:3" ht="18.75" customHeight="1">
      <c r="A640" s="49" t="s">
        <v>555</v>
      </c>
      <c r="B640" s="34"/>
      <c r="C640" s="34"/>
    </row>
    <row r="641" spans="1:3" ht="18.75" customHeight="1">
      <c r="A641" s="49" t="s">
        <v>556</v>
      </c>
      <c r="B641" s="34">
        <f>SUM(B642:B643)</f>
        <v>11642</v>
      </c>
      <c r="C641" s="34">
        <f>SUM(C642:C643)</f>
        <v>7949</v>
      </c>
    </row>
    <row r="642" spans="1:3" ht="18.75" customHeight="1">
      <c r="A642" s="49" t="s">
        <v>557</v>
      </c>
      <c r="B642" s="34">
        <v>3561</v>
      </c>
      <c r="C642" s="34">
        <v>2480</v>
      </c>
    </row>
    <row r="643" spans="1:3" ht="18.75" customHeight="1">
      <c r="A643" s="49" t="s">
        <v>558</v>
      </c>
      <c r="B643" s="34">
        <v>8081</v>
      </c>
      <c r="C643" s="34">
        <v>5469</v>
      </c>
    </row>
    <row r="644" spans="1:3" ht="18.75" customHeight="1">
      <c r="A644" s="49" t="s">
        <v>559</v>
      </c>
      <c r="B644" s="34">
        <f>SUM(B645:B646)</f>
        <v>1042</v>
      </c>
      <c r="C644" s="34">
        <f>SUM(C645:C646)</f>
        <v>408</v>
      </c>
    </row>
    <row r="645" spans="1:3" ht="18.75" customHeight="1">
      <c r="A645" s="49" t="s">
        <v>560</v>
      </c>
      <c r="B645" s="34">
        <v>840</v>
      </c>
      <c r="C645" s="34">
        <v>260</v>
      </c>
    </row>
    <row r="646" spans="1:3" ht="18.75" customHeight="1">
      <c r="A646" s="49" t="s">
        <v>561</v>
      </c>
      <c r="B646" s="34">
        <v>202</v>
      </c>
      <c r="C646" s="34">
        <v>148</v>
      </c>
    </row>
    <row r="647" spans="1:3" ht="18.75" customHeight="1">
      <c r="A647" s="49" t="s">
        <v>562</v>
      </c>
      <c r="B647" s="34">
        <f>SUM(B648:B649)</f>
        <v>2752</v>
      </c>
      <c r="C647" s="34">
        <f>SUM(C648:C649)</f>
        <v>2578</v>
      </c>
    </row>
    <row r="648" spans="1:3" ht="18.75" customHeight="1">
      <c r="A648" s="49" t="s">
        <v>563</v>
      </c>
      <c r="B648" s="34"/>
      <c r="C648" s="34"/>
    </row>
    <row r="649" spans="1:3" ht="18.75" customHeight="1">
      <c r="A649" s="49" t="s">
        <v>564</v>
      </c>
      <c r="B649" s="34">
        <v>2752</v>
      </c>
      <c r="C649" s="34">
        <v>2578</v>
      </c>
    </row>
    <row r="650" spans="1:3" ht="18.75" customHeight="1">
      <c r="A650" s="49" t="s">
        <v>565</v>
      </c>
      <c r="B650" s="34">
        <f>SUM(B651:B652)</f>
        <v>0</v>
      </c>
      <c r="C650" s="34">
        <f>SUM(C651:C652)</f>
        <v>0</v>
      </c>
    </row>
    <row r="651" spans="1:3" ht="18.75" customHeight="1">
      <c r="A651" s="49" t="s">
        <v>566</v>
      </c>
      <c r="B651" s="34"/>
      <c r="C651" s="34"/>
    </row>
    <row r="652" spans="1:3" ht="18.75" customHeight="1">
      <c r="A652" s="49" t="s">
        <v>567</v>
      </c>
      <c r="B652" s="34"/>
      <c r="C652" s="34"/>
    </row>
    <row r="653" spans="1:3" ht="18.75" customHeight="1">
      <c r="A653" s="49" t="s">
        <v>568</v>
      </c>
      <c r="B653" s="34">
        <f>SUM(B654:B655)</f>
        <v>373</v>
      </c>
      <c r="C653" s="34">
        <f>SUM(C654:C655)</f>
        <v>190</v>
      </c>
    </row>
    <row r="654" spans="1:3" ht="18.75" customHeight="1">
      <c r="A654" s="49" t="s">
        <v>569</v>
      </c>
      <c r="B654" s="34">
        <v>269</v>
      </c>
      <c r="C654" s="34">
        <v>24</v>
      </c>
    </row>
    <row r="655" spans="1:3" ht="18.75" customHeight="1">
      <c r="A655" s="49" t="s">
        <v>570</v>
      </c>
      <c r="B655" s="34">
        <v>104</v>
      </c>
      <c r="C655" s="34">
        <v>166</v>
      </c>
    </row>
    <row r="656" spans="1:3" ht="18.75" customHeight="1">
      <c r="A656" s="49" t="s">
        <v>571</v>
      </c>
      <c r="B656" s="34">
        <f>SUM(B657:B659)</f>
        <v>40758</v>
      </c>
      <c r="C656" s="34">
        <f>SUM(C657:C659)</f>
        <v>32660</v>
      </c>
    </row>
    <row r="657" spans="1:3" ht="18.75" customHeight="1">
      <c r="A657" s="49" t="s">
        <v>572</v>
      </c>
      <c r="B657" s="34">
        <v>24641</v>
      </c>
      <c r="C657" s="34">
        <v>16265</v>
      </c>
    </row>
    <row r="658" spans="1:3" ht="18.75" customHeight="1">
      <c r="A658" s="49" t="s">
        <v>573</v>
      </c>
      <c r="B658" s="34">
        <v>16117</v>
      </c>
      <c r="C658" s="34">
        <v>16395</v>
      </c>
    </row>
    <row r="659" spans="1:3" ht="18.75" customHeight="1">
      <c r="A659" s="49" t="s">
        <v>574</v>
      </c>
      <c r="B659" s="34"/>
      <c r="C659" s="34"/>
    </row>
    <row r="660" spans="1:3" ht="18.75" customHeight="1">
      <c r="A660" s="49" t="s">
        <v>575</v>
      </c>
      <c r="B660" s="34">
        <f>SUM(B661:B664)</f>
        <v>12</v>
      </c>
      <c r="C660" s="34">
        <f>SUM(C661:C664)</f>
        <v>12</v>
      </c>
    </row>
    <row r="661" spans="1:3" ht="18.75" customHeight="1">
      <c r="A661" s="49" t="s">
        <v>576</v>
      </c>
      <c r="B661" s="34"/>
      <c r="C661" s="34"/>
    </row>
    <row r="662" spans="1:3" ht="18.75" customHeight="1">
      <c r="A662" s="49" t="s">
        <v>577</v>
      </c>
      <c r="B662" s="34">
        <v>12</v>
      </c>
      <c r="C662" s="34">
        <v>12</v>
      </c>
    </row>
    <row r="663" spans="1:3" ht="18.75" customHeight="1">
      <c r="A663" s="49" t="s">
        <v>578</v>
      </c>
      <c r="B663" s="34"/>
      <c r="C663" s="34"/>
    </row>
    <row r="664" spans="1:3" ht="18.75" customHeight="1">
      <c r="A664" s="49" t="s">
        <v>579</v>
      </c>
      <c r="B664" s="34"/>
      <c r="C664" s="34"/>
    </row>
    <row r="665" spans="1:3" ht="18.75" customHeight="1">
      <c r="A665" s="49" t="s">
        <v>580</v>
      </c>
      <c r="B665" s="34">
        <v>434</v>
      </c>
      <c r="C665" s="34">
        <v>412</v>
      </c>
    </row>
    <row r="666" spans="1:3" ht="18.75" customHeight="1">
      <c r="A666" s="49" t="s">
        <v>91</v>
      </c>
      <c r="B666" s="34">
        <f>B667+B672+B685+B689+B701+B704+B708+B718+B723+B729+B733+B736</f>
        <v>76733</v>
      </c>
      <c r="C666" s="34">
        <f>C667+C672+C685+C689+C701+C704+C708+C718+C723+C729+C733+C736</f>
        <v>24182</v>
      </c>
    </row>
    <row r="667" spans="1:3" ht="18.75" customHeight="1">
      <c r="A667" s="49" t="s">
        <v>581</v>
      </c>
      <c r="B667" s="34">
        <f>SUM(B668:B671)</f>
        <v>883</v>
      </c>
      <c r="C667" s="34">
        <f>SUM(C668:C671)</f>
        <v>674</v>
      </c>
    </row>
    <row r="668" spans="1:3" ht="18.75" customHeight="1">
      <c r="A668" s="49" t="s">
        <v>110</v>
      </c>
      <c r="B668" s="34">
        <v>883</v>
      </c>
      <c r="C668" s="34">
        <v>674</v>
      </c>
    </row>
    <row r="669" spans="1:3" ht="18.75" customHeight="1">
      <c r="A669" s="49" t="s">
        <v>111</v>
      </c>
      <c r="B669" s="34"/>
      <c r="C669" s="34"/>
    </row>
    <row r="670" spans="1:3" ht="18.75" customHeight="1">
      <c r="A670" s="49" t="s">
        <v>112</v>
      </c>
      <c r="B670" s="34"/>
      <c r="C670" s="34"/>
    </row>
    <row r="671" spans="1:3" ht="18.75" customHeight="1">
      <c r="A671" s="49" t="s">
        <v>582</v>
      </c>
      <c r="B671" s="34"/>
      <c r="C671" s="34"/>
    </row>
    <row r="672" spans="1:3" ht="18.75" customHeight="1">
      <c r="A672" s="49" t="s">
        <v>583</v>
      </c>
      <c r="B672" s="34">
        <f>SUM(B673:B684)</f>
        <v>6023</v>
      </c>
      <c r="C672" s="34">
        <f>SUM(C673:C684)</f>
        <v>1068</v>
      </c>
    </row>
    <row r="673" spans="1:3" ht="18.75" customHeight="1">
      <c r="A673" s="49" t="s">
        <v>584</v>
      </c>
      <c r="B673" s="34">
        <v>4901</v>
      </c>
      <c r="C673" s="34">
        <v>486</v>
      </c>
    </row>
    <row r="674" spans="1:3" ht="18.75" hidden="1" customHeight="1">
      <c r="A674" s="49" t="s">
        <v>585</v>
      </c>
      <c r="B674" s="34"/>
      <c r="C674" s="34"/>
    </row>
    <row r="675" spans="1:3" ht="18.75" hidden="1" customHeight="1">
      <c r="A675" s="49" t="s">
        <v>586</v>
      </c>
      <c r="B675" s="34"/>
      <c r="C675" s="34"/>
    </row>
    <row r="676" spans="1:3" ht="18.75" hidden="1" customHeight="1">
      <c r="A676" s="49" t="s">
        <v>587</v>
      </c>
      <c r="B676" s="34"/>
      <c r="C676" s="34"/>
    </row>
    <row r="677" spans="1:3" ht="18.75" customHeight="1">
      <c r="A677" s="49" t="s">
        <v>588</v>
      </c>
      <c r="B677" s="34">
        <v>620</v>
      </c>
      <c r="C677" s="34">
        <v>582</v>
      </c>
    </row>
    <row r="678" spans="1:3" ht="18.75" hidden="1" customHeight="1">
      <c r="A678" s="49" t="s">
        <v>589</v>
      </c>
      <c r="B678" s="34"/>
      <c r="C678" s="34"/>
    </row>
    <row r="679" spans="1:3" ht="18.75" hidden="1" customHeight="1">
      <c r="A679" s="49" t="s">
        <v>590</v>
      </c>
      <c r="B679" s="34"/>
      <c r="C679" s="34"/>
    </row>
    <row r="680" spans="1:3" ht="18.75" hidden="1" customHeight="1">
      <c r="A680" s="49" t="s">
        <v>591</v>
      </c>
      <c r="B680" s="34"/>
      <c r="C680" s="34"/>
    </row>
    <row r="681" spans="1:3" ht="18.75" hidden="1" customHeight="1">
      <c r="A681" s="49" t="s">
        <v>592</v>
      </c>
      <c r="B681" s="34"/>
      <c r="C681" s="34"/>
    </row>
    <row r="682" spans="1:3" ht="18.75" hidden="1" customHeight="1">
      <c r="A682" s="49" t="s">
        <v>593</v>
      </c>
      <c r="B682" s="34"/>
      <c r="C682" s="34"/>
    </row>
    <row r="683" spans="1:3" ht="18.75" hidden="1" customHeight="1">
      <c r="A683" s="49" t="s">
        <v>594</v>
      </c>
      <c r="B683" s="34"/>
      <c r="C683" s="34"/>
    </row>
    <row r="684" spans="1:3" ht="18.75" customHeight="1">
      <c r="A684" s="49" t="s">
        <v>595</v>
      </c>
      <c r="B684" s="34">
        <v>502</v>
      </c>
      <c r="C684" s="34"/>
    </row>
    <row r="685" spans="1:3" ht="18.75" customHeight="1">
      <c r="A685" s="49" t="s">
        <v>596</v>
      </c>
      <c r="B685" s="34">
        <f>SUM(B686:B688)</f>
        <v>5988</v>
      </c>
      <c r="C685" s="34">
        <f>SUM(C686:C688)</f>
        <v>4599</v>
      </c>
    </row>
    <row r="686" spans="1:3" ht="18.75" customHeight="1">
      <c r="A686" s="49" t="s">
        <v>597</v>
      </c>
      <c r="B686" s="34"/>
      <c r="C686" s="34"/>
    </row>
    <row r="687" spans="1:3" ht="18.75" customHeight="1">
      <c r="A687" s="49" t="s">
        <v>598</v>
      </c>
      <c r="B687" s="34">
        <v>4182</v>
      </c>
      <c r="C687" s="34">
        <v>3716</v>
      </c>
    </row>
    <row r="688" spans="1:3" ht="18.75" customHeight="1">
      <c r="A688" s="49" t="s">
        <v>599</v>
      </c>
      <c r="B688" s="34">
        <v>1806</v>
      </c>
      <c r="C688" s="34">
        <v>883</v>
      </c>
    </row>
    <row r="689" spans="1:3" ht="18.75" customHeight="1">
      <c r="A689" s="49" t="s">
        <v>600</v>
      </c>
      <c r="B689" s="34">
        <f>SUM(B690:B700)</f>
        <v>8641</v>
      </c>
      <c r="C689" s="34">
        <f>SUM(C690:C700)</f>
        <v>8181</v>
      </c>
    </row>
    <row r="690" spans="1:3" ht="18.75" customHeight="1">
      <c r="A690" s="49" t="s">
        <v>601</v>
      </c>
      <c r="B690" s="34">
        <v>2143</v>
      </c>
      <c r="C690" s="34">
        <v>1799</v>
      </c>
    </row>
    <row r="691" spans="1:3" ht="18.75" customHeight="1">
      <c r="A691" s="49" t="s">
        <v>602</v>
      </c>
      <c r="B691" s="34">
        <v>357</v>
      </c>
      <c r="C691" s="34">
        <v>228</v>
      </c>
    </row>
    <row r="692" spans="1:3" ht="18.75" customHeight="1">
      <c r="A692" s="49" t="s">
        <v>603</v>
      </c>
      <c r="B692" s="34">
        <v>417</v>
      </c>
      <c r="C692" s="34">
        <v>619</v>
      </c>
    </row>
    <row r="693" spans="1:3" ht="18.75" customHeight="1">
      <c r="A693" s="49" t="s">
        <v>604</v>
      </c>
      <c r="B693" s="34"/>
      <c r="C693" s="34"/>
    </row>
    <row r="694" spans="1:3" ht="18.75" customHeight="1">
      <c r="A694" s="49" t="s">
        <v>605</v>
      </c>
      <c r="B694" s="34"/>
      <c r="C694" s="34"/>
    </row>
    <row r="695" spans="1:3" ht="18.75" customHeight="1">
      <c r="A695" s="49" t="s">
        <v>606</v>
      </c>
      <c r="B695" s="34"/>
      <c r="C695" s="34"/>
    </row>
    <row r="696" spans="1:3" ht="18.75" customHeight="1">
      <c r="A696" s="49" t="s">
        <v>607</v>
      </c>
      <c r="B696" s="34"/>
      <c r="C696" s="34"/>
    </row>
    <row r="697" spans="1:3" ht="18.75" customHeight="1">
      <c r="A697" s="49" t="s">
        <v>608</v>
      </c>
      <c r="B697" s="34">
        <v>4402</v>
      </c>
      <c r="C697" s="34">
        <v>4276</v>
      </c>
    </row>
    <row r="698" spans="1:3" ht="18.75" customHeight="1">
      <c r="A698" s="49" t="s">
        <v>609</v>
      </c>
      <c r="B698" s="34">
        <v>1287</v>
      </c>
      <c r="C698" s="34">
        <v>1224</v>
      </c>
    </row>
    <row r="699" spans="1:3" ht="18.75" customHeight="1">
      <c r="A699" s="49" t="s">
        <v>610</v>
      </c>
      <c r="B699" s="34">
        <v>35</v>
      </c>
      <c r="C699" s="34">
        <v>35</v>
      </c>
    </row>
    <row r="700" spans="1:3" ht="18.75" customHeight="1">
      <c r="A700" s="49" t="s">
        <v>611</v>
      </c>
      <c r="B700" s="34"/>
      <c r="C700" s="34"/>
    </row>
    <row r="701" spans="1:3" ht="18.75" customHeight="1">
      <c r="A701" s="49" t="s">
        <v>612</v>
      </c>
      <c r="B701" s="34">
        <f>SUM(B702:B703)</f>
        <v>120</v>
      </c>
      <c r="C701" s="34">
        <f>SUM(C702:C703)</f>
        <v>90</v>
      </c>
    </row>
    <row r="702" spans="1:3" ht="18.75" customHeight="1">
      <c r="A702" s="49" t="s">
        <v>613</v>
      </c>
      <c r="B702" s="34">
        <v>120</v>
      </c>
      <c r="C702" s="34">
        <v>90</v>
      </c>
    </row>
    <row r="703" spans="1:3" ht="18.75" customHeight="1">
      <c r="A703" s="49" t="s">
        <v>614</v>
      </c>
      <c r="B703" s="34"/>
      <c r="C703" s="34"/>
    </row>
    <row r="704" spans="1:3" ht="18.75" customHeight="1">
      <c r="A704" s="49" t="s">
        <v>615</v>
      </c>
      <c r="B704" s="34">
        <f>SUM(B705:B707)</f>
        <v>4976</v>
      </c>
      <c r="C704" s="34">
        <f>SUM(C705:C707)</f>
        <v>4419</v>
      </c>
    </row>
    <row r="705" spans="1:3" ht="18.75" customHeight="1">
      <c r="A705" s="49" t="s">
        <v>616</v>
      </c>
      <c r="B705" s="34">
        <v>1673</v>
      </c>
      <c r="C705" s="34">
        <v>1609</v>
      </c>
    </row>
    <row r="706" spans="1:3" ht="18.75" customHeight="1">
      <c r="A706" s="49" t="s">
        <v>617</v>
      </c>
      <c r="B706" s="34">
        <v>2004</v>
      </c>
      <c r="C706" s="34">
        <v>2160</v>
      </c>
    </row>
    <row r="707" spans="1:3" ht="18.75" customHeight="1">
      <c r="A707" s="49" t="s">
        <v>618</v>
      </c>
      <c r="B707" s="34">
        <v>1299</v>
      </c>
      <c r="C707" s="34">
        <v>650</v>
      </c>
    </row>
    <row r="708" spans="1:3" ht="18.75" customHeight="1">
      <c r="A708" s="49" t="s">
        <v>619</v>
      </c>
      <c r="B708" s="34">
        <f>SUM(B709:B717)</f>
        <v>306</v>
      </c>
      <c r="C708" s="34">
        <f>SUM(C709:C717)</f>
        <v>77</v>
      </c>
    </row>
    <row r="709" spans="1:3" ht="18.75" customHeight="1">
      <c r="A709" s="49" t="s">
        <v>110</v>
      </c>
      <c r="B709" s="34">
        <v>231</v>
      </c>
      <c r="C709" s="34"/>
    </row>
    <row r="710" spans="1:3" ht="18.75" customHeight="1">
      <c r="A710" s="49" t="s">
        <v>111</v>
      </c>
      <c r="B710" s="34"/>
      <c r="C710" s="34"/>
    </row>
    <row r="711" spans="1:3" ht="18.75" customHeight="1">
      <c r="A711" s="49" t="s">
        <v>112</v>
      </c>
      <c r="B711" s="34"/>
      <c r="C711" s="34"/>
    </row>
    <row r="712" spans="1:3" ht="18.75" customHeight="1">
      <c r="A712" s="49" t="s">
        <v>620</v>
      </c>
      <c r="B712" s="34">
        <v>18</v>
      </c>
      <c r="C712" s="34">
        <v>12</v>
      </c>
    </row>
    <row r="713" spans="1:3" ht="18.75" customHeight="1">
      <c r="A713" s="49" t="s">
        <v>621</v>
      </c>
      <c r="B713" s="34"/>
      <c r="C713" s="34"/>
    </row>
    <row r="714" spans="1:3" ht="18.75" customHeight="1">
      <c r="A714" s="49" t="s">
        <v>622</v>
      </c>
      <c r="B714" s="34"/>
      <c r="C714" s="34"/>
    </row>
    <row r="715" spans="1:3" ht="18.75" customHeight="1">
      <c r="A715" s="49" t="s">
        <v>623</v>
      </c>
      <c r="B715" s="34">
        <v>32</v>
      </c>
      <c r="C715" s="34">
        <v>45</v>
      </c>
    </row>
    <row r="716" spans="1:3" ht="18.75" customHeight="1">
      <c r="A716" s="49" t="s">
        <v>119</v>
      </c>
      <c r="B716" s="34"/>
      <c r="C716" s="34"/>
    </row>
    <row r="717" spans="1:3" ht="18.75" customHeight="1">
      <c r="A717" s="49" t="s">
        <v>624</v>
      </c>
      <c r="B717" s="34">
        <v>25</v>
      </c>
      <c r="C717" s="34">
        <v>20</v>
      </c>
    </row>
    <row r="718" spans="1:3" ht="18.75" customHeight="1">
      <c r="A718" s="49" t="s">
        <v>625</v>
      </c>
      <c r="B718" s="34">
        <f>SUM(B719:B722)</f>
        <v>235</v>
      </c>
      <c r="C718" s="34">
        <f>SUM(C719:C722)</f>
        <v>295</v>
      </c>
    </row>
    <row r="719" spans="1:3" ht="18.75" customHeight="1">
      <c r="A719" s="49" t="s">
        <v>626</v>
      </c>
      <c r="B719" s="34">
        <v>85</v>
      </c>
      <c r="C719" s="34">
        <v>20</v>
      </c>
    </row>
    <row r="720" spans="1:3" ht="18.75" customHeight="1">
      <c r="A720" s="49" t="s">
        <v>627</v>
      </c>
      <c r="B720" s="34">
        <v>30</v>
      </c>
      <c r="C720" s="34">
        <v>30</v>
      </c>
    </row>
    <row r="721" spans="1:3" ht="18.75" customHeight="1">
      <c r="A721" s="49" t="s">
        <v>628</v>
      </c>
      <c r="B721" s="34">
        <v>120</v>
      </c>
      <c r="C721" s="34">
        <v>245</v>
      </c>
    </row>
    <row r="722" spans="1:3" ht="18.75" customHeight="1">
      <c r="A722" s="49" t="s">
        <v>629</v>
      </c>
      <c r="B722" s="34"/>
      <c r="C722" s="34"/>
    </row>
    <row r="723" spans="1:3" ht="18.75" customHeight="1">
      <c r="A723" s="49" t="s">
        <v>630</v>
      </c>
      <c r="B723" s="34">
        <f>SUM(B724:B728)</f>
        <v>47004</v>
      </c>
      <c r="C723" s="34">
        <f>SUM(C724:C728)</f>
        <v>2794</v>
      </c>
    </row>
    <row r="724" spans="1:3" ht="18.75" customHeight="1">
      <c r="A724" s="49" t="s">
        <v>631</v>
      </c>
      <c r="B724" s="34">
        <v>45</v>
      </c>
      <c r="C724" s="34"/>
    </row>
    <row r="725" spans="1:3" ht="18.75" customHeight="1">
      <c r="A725" s="49" t="s">
        <v>632</v>
      </c>
      <c r="B725" s="34"/>
      <c r="C725" s="34"/>
    </row>
    <row r="726" spans="1:3" ht="18.75" customHeight="1">
      <c r="A726" s="49" t="s">
        <v>633</v>
      </c>
      <c r="B726" s="34">
        <f>36909+1779</f>
        <v>38688</v>
      </c>
      <c r="C726" s="34">
        <v>2226</v>
      </c>
    </row>
    <row r="727" spans="1:3" ht="18.75" customHeight="1">
      <c r="A727" s="49" t="s">
        <v>634</v>
      </c>
      <c r="B727" s="34">
        <v>7536</v>
      </c>
      <c r="C727" s="34">
        <v>556</v>
      </c>
    </row>
    <row r="728" spans="1:3" ht="18.75" customHeight="1">
      <c r="A728" s="49" t="s">
        <v>635</v>
      </c>
      <c r="B728" s="34">
        <v>735</v>
      </c>
      <c r="C728" s="34">
        <v>12</v>
      </c>
    </row>
    <row r="729" spans="1:3" ht="18.75" customHeight="1">
      <c r="A729" s="49" t="s">
        <v>636</v>
      </c>
      <c r="B729" s="34">
        <f>SUM(B730:B732)</f>
        <v>1769</v>
      </c>
      <c r="C729" s="34">
        <f>SUM(C730:C732)</f>
        <v>878</v>
      </c>
    </row>
    <row r="730" spans="1:3" ht="18.75" customHeight="1">
      <c r="A730" s="49" t="s">
        <v>637</v>
      </c>
      <c r="B730" s="34">
        <v>1769</v>
      </c>
      <c r="C730" s="34">
        <v>878</v>
      </c>
    </row>
    <row r="731" spans="1:3" ht="18.75" customHeight="1">
      <c r="A731" s="49" t="s">
        <v>638</v>
      </c>
      <c r="B731" s="34"/>
      <c r="C731" s="34"/>
    </row>
    <row r="732" spans="1:3" ht="18.75" customHeight="1">
      <c r="A732" s="49" t="s">
        <v>639</v>
      </c>
      <c r="B732" s="34"/>
      <c r="C732" s="34"/>
    </row>
    <row r="733" spans="1:3" ht="18.75" customHeight="1">
      <c r="A733" s="49" t="s">
        <v>640</v>
      </c>
      <c r="B733" s="34">
        <f>SUM(B734:B735)</f>
        <v>483</v>
      </c>
      <c r="C733" s="34">
        <f>SUM(C734:C735)</f>
        <v>269</v>
      </c>
    </row>
    <row r="734" spans="1:3" ht="18.75" customHeight="1">
      <c r="A734" s="49" t="s">
        <v>641</v>
      </c>
      <c r="B734" s="34">
        <v>483</v>
      </c>
      <c r="C734" s="34">
        <v>269</v>
      </c>
    </row>
    <row r="735" spans="1:3" ht="18.75" customHeight="1">
      <c r="A735" s="49" t="s">
        <v>642</v>
      </c>
      <c r="B735" s="34"/>
      <c r="C735" s="34"/>
    </row>
    <row r="736" spans="1:3" ht="18.75" customHeight="1">
      <c r="A736" s="49" t="s">
        <v>643</v>
      </c>
      <c r="B736" s="34">
        <v>305</v>
      </c>
      <c r="C736" s="34">
        <f>834+4</f>
        <v>838</v>
      </c>
    </row>
    <row r="737" spans="1:3" ht="18.75" customHeight="1">
      <c r="A737" s="49" t="s">
        <v>90</v>
      </c>
      <c r="B737" s="34">
        <f>+B738+B747+B751+B759+B765+B771+B777+B780+B783+B784+B785+B791+B792+B793+B808</f>
        <v>14276</v>
      </c>
      <c r="C737" s="34">
        <f>+C738+C747+C751+C759+C765+C771+C777+C780+C783+C784+C785+C791+C792+C793+C808</f>
        <v>5337</v>
      </c>
    </row>
    <row r="738" spans="1:3" ht="18.75" customHeight="1">
      <c r="A738" s="49" t="s">
        <v>644</v>
      </c>
      <c r="B738" s="34">
        <f>SUM(B739:B746)</f>
        <v>793</v>
      </c>
      <c r="C738" s="34">
        <f>SUM(C739:C746)</f>
        <v>738</v>
      </c>
    </row>
    <row r="739" spans="1:3" ht="18.75" customHeight="1">
      <c r="A739" s="49" t="s">
        <v>110</v>
      </c>
      <c r="B739" s="34">
        <v>755</v>
      </c>
      <c r="C739" s="34">
        <v>738</v>
      </c>
    </row>
    <row r="740" spans="1:3" ht="18.75" customHeight="1">
      <c r="A740" s="49" t="s">
        <v>111</v>
      </c>
      <c r="B740" s="34">
        <v>32</v>
      </c>
      <c r="C740" s="34"/>
    </row>
    <row r="741" spans="1:3" ht="18.75" customHeight="1">
      <c r="A741" s="49" t="s">
        <v>112</v>
      </c>
      <c r="B741" s="34"/>
      <c r="C741" s="34"/>
    </row>
    <row r="742" spans="1:3" ht="18.75" customHeight="1">
      <c r="A742" s="49" t="s">
        <v>645</v>
      </c>
      <c r="B742" s="34">
        <v>6</v>
      </c>
      <c r="C742" s="34"/>
    </row>
    <row r="743" spans="1:3" ht="18.75" customHeight="1">
      <c r="A743" s="49" t="s">
        <v>646</v>
      </c>
      <c r="B743" s="34"/>
      <c r="C743" s="34"/>
    </row>
    <row r="744" spans="1:3" ht="18.75" customHeight="1">
      <c r="A744" s="49" t="s">
        <v>647</v>
      </c>
      <c r="B744" s="34"/>
      <c r="C744" s="34"/>
    </row>
    <row r="745" spans="1:3" ht="18.75" customHeight="1">
      <c r="A745" s="49" t="s">
        <v>648</v>
      </c>
      <c r="B745" s="34"/>
      <c r="C745" s="34"/>
    </row>
    <row r="746" spans="1:3" ht="18.75" customHeight="1">
      <c r="A746" s="49" t="s">
        <v>649</v>
      </c>
      <c r="B746" s="34"/>
      <c r="C746" s="34"/>
    </row>
    <row r="747" spans="1:3" ht="18.75" customHeight="1">
      <c r="A747" s="49" t="s">
        <v>650</v>
      </c>
      <c r="B747" s="34">
        <f>SUM(B748:B750)</f>
        <v>0</v>
      </c>
      <c r="C747" s="34">
        <f>SUM(C748:C750)</f>
        <v>0</v>
      </c>
    </row>
    <row r="748" spans="1:3" ht="18.75" customHeight="1">
      <c r="A748" s="49" t="s">
        <v>651</v>
      </c>
      <c r="B748" s="34"/>
      <c r="C748" s="34"/>
    </row>
    <row r="749" spans="1:3" ht="18.75" customHeight="1">
      <c r="A749" s="49" t="s">
        <v>652</v>
      </c>
      <c r="B749" s="34"/>
      <c r="C749" s="34"/>
    </row>
    <row r="750" spans="1:3" ht="18.75" customHeight="1">
      <c r="A750" s="49" t="s">
        <v>653</v>
      </c>
      <c r="B750" s="34"/>
      <c r="C750" s="34"/>
    </row>
    <row r="751" spans="1:3" ht="18.75" customHeight="1">
      <c r="A751" s="49" t="s">
        <v>654</v>
      </c>
      <c r="B751" s="34">
        <f>SUM(B752:B758)</f>
        <v>8513</v>
      </c>
      <c r="C751" s="34">
        <f>SUM(C752:C758)</f>
        <v>2908</v>
      </c>
    </row>
    <row r="752" spans="1:3" ht="18.75" customHeight="1">
      <c r="A752" s="49" t="s">
        <v>655</v>
      </c>
      <c r="B752" s="34">
        <v>70</v>
      </c>
      <c r="C752" s="34"/>
    </row>
    <row r="753" spans="1:3" ht="18.75" customHeight="1">
      <c r="A753" s="49" t="s">
        <v>656</v>
      </c>
      <c r="B753" s="34">
        <v>3210</v>
      </c>
      <c r="C753" s="34">
        <v>867</v>
      </c>
    </row>
    <row r="754" spans="1:3" ht="18.75" customHeight="1">
      <c r="A754" s="49" t="s">
        <v>657</v>
      </c>
      <c r="B754" s="34"/>
      <c r="C754" s="34"/>
    </row>
    <row r="755" spans="1:3" ht="18.75" customHeight="1">
      <c r="A755" s="49" t="s">
        <v>658</v>
      </c>
      <c r="B755" s="34">
        <v>630</v>
      </c>
      <c r="C755" s="34">
        <v>830</v>
      </c>
    </row>
    <row r="756" spans="1:3" ht="18.75" customHeight="1">
      <c r="A756" s="49" t="s">
        <v>659</v>
      </c>
      <c r="B756" s="34"/>
      <c r="C756" s="34"/>
    </row>
    <row r="757" spans="1:3" ht="18.75" customHeight="1">
      <c r="A757" s="49" t="s">
        <v>660</v>
      </c>
      <c r="B757" s="34"/>
      <c r="C757" s="34"/>
    </row>
    <row r="758" spans="1:3" ht="18.75" customHeight="1">
      <c r="A758" s="49" t="s">
        <v>661</v>
      </c>
      <c r="B758" s="34">
        <v>4603</v>
      </c>
      <c r="C758" s="34">
        <v>1211</v>
      </c>
    </row>
    <row r="759" spans="1:3" ht="18.75" customHeight="1">
      <c r="A759" s="49" t="s">
        <v>662</v>
      </c>
      <c r="B759" s="34">
        <f>SUM(B760:B764)</f>
        <v>512</v>
      </c>
      <c r="C759" s="34">
        <f>SUM(C760:C764)</f>
        <v>340</v>
      </c>
    </row>
    <row r="760" spans="1:3" ht="18.75" customHeight="1">
      <c r="A760" s="49" t="s">
        <v>663</v>
      </c>
      <c r="B760" s="34">
        <v>151</v>
      </c>
      <c r="C760" s="34">
        <v>40</v>
      </c>
    </row>
    <row r="761" spans="1:3" ht="18.75" customHeight="1">
      <c r="A761" s="49" t="s">
        <v>664</v>
      </c>
      <c r="B761" s="34">
        <v>361</v>
      </c>
      <c r="C761" s="34">
        <v>300</v>
      </c>
    </row>
    <row r="762" spans="1:3" ht="18.75" customHeight="1">
      <c r="A762" s="49" t="s">
        <v>665</v>
      </c>
      <c r="B762" s="34"/>
      <c r="C762" s="34"/>
    </row>
    <row r="763" spans="1:3" ht="18.75" customHeight="1">
      <c r="A763" s="49" t="s">
        <v>666</v>
      </c>
      <c r="B763" s="34"/>
      <c r="C763" s="34"/>
    </row>
    <row r="764" spans="1:3" ht="18.75" customHeight="1">
      <c r="A764" s="49" t="s">
        <v>667</v>
      </c>
      <c r="B764" s="34"/>
      <c r="C764" s="34"/>
    </row>
    <row r="765" spans="1:3" ht="18.75" customHeight="1">
      <c r="A765" s="49" t="s">
        <v>668</v>
      </c>
      <c r="B765" s="34">
        <f>SUM(B766:B770)</f>
        <v>1536</v>
      </c>
      <c r="C765" s="34">
        <f>SUM(C766:C770)</f>
        <v>0</v>
      </c>
    </row>
    <row r="766" spans="1:3" ht="18.75" customHeight="1">
      <c r="A766" s="49" t="s">
        <v>669</v>
      </c>
      <c r="B766" s="34">
        <v>1149</v>
      </c>
      <c r="C766" s="34"/>
    </row>
    <row r="767" spans="1:3" ht="18.75" customHeight="1">
      <c r="A767" s="49" t="s">
        <v>670</v>
      </c>
      <c r="B767" s="34"/>
      <c r="C767" s="34"/>
    </row>
    <row r="768" spans="1:3" ht="18.75" customHeight="1">
      <c r="A768" s="49" t="s">
        <v>671</v>
      </c>
      <c r="B768" s="34"/>
      <c r="C768" s="34"/>
    </row>
    <row r="769" spans="1:3" ht="18.75" customHeight="1">
      <c r="A769" s="49" t="s">
        <v>672</v>
      </c>
      <c r="B769" s="34"/>
      <c r="C769" s="34"/>
    </row>
    <row r="770" spans="1:3" ht="18.75" customHeight="1">
      <c r="A770" s="49" t="s">
        <v>673</v>
      </c>
      <c r="B770" s="34">
        <v>387</v>
      </c>
      <c r="C770" s="34"/>
    </row>
    <row r="771" spans="1:3" ht="18.75" customHeight="1">
      <c r="A771" s="49" t="s">
        <v>674</v>
      </c>
      <c r="B771" s="34">
        <f>SUM(B772:B776)</f>
        <v>1450</v>
      </c>
      <c r="C771" s="34">
        <f>SUM(C772:C776)</f>
        <v>1311</v>
      </c>
    </row>
    <row r="772" spans="1:3" ht="18.75" customHeight="1">
      <c r="A772" s="49" t="s">
        <v>675</v>
      </c>
      <c r="B772" s="34">
        <v>1387</v>
      </c>
      <c r="C772" s="34">
        <v>1311</v>
      </c>
    </row>
    <row r="773" spans="1:3" ht="18.75" customHeight="1">
      <c r="A773" s="49" t="s">
        <v>676</v>
      </c>
      <c r="B773" s="34"/>
      <c r="C773" s="34"/>
    </row>
    <row r="774" spans="1:3" ht="18.75" customHeight="1">
      <c r="A774" s="49" t="s">
        <v>677</v>
      </c>
      <c r="B774" s="34"/>
      <c r="C774" s="34"/>
    </row>
    <row r="775" spans="1:3" ht="18.75" customHeight="1">
      <c r="A775" s="49" t="s">
        <v>678</v>
      </c>
      <c r="B775" s="34">
        <v>60</v>
      </c>
      <c r="C775" s="34"/>
    </row>
    <row r="776" spans="1:3" ht="18.75" customHeight="1">
      <c r="A776" s="49" t="s">
        <v>679</v>
      </c>
      <c r="B776" s="34">
        <v>3</v>
      </c>
      <c r="C776" s="34"/>
    </row>
    <row r="777" spans="1:3" ht="18.75" customHeight="1">
      <c r="A777" s="49" t="s">
        <v>680</v>
      </c>
      <c r="B777" s="34">
        <f>SUM(B778:B779)</f>
        <v>0</v>
      </c>
      <c r="C777" s="34">
        <f>SUM(C778:C779)</f>
        <v>0</v>
      </c>
    </row>
    <row r="778" spans="1:3" ht="18.75" customHeight="1">
      <c r="A778" s="49" t="s">
        <v>681</v>
      </c>
      <c r="B778" s="34"/>
      <c r="C778" s="34"/>
    </row>
    <row r="779" spans="1:3" ht="18.75" customHeight="1">
      <c r="A779" s="49" t="s">
        <v>682</v>
      </c>
      <c r="B779" s="34"/>
      <c r="C779" s="34"/>
    </row>
    <row r="780" spans="1:3" ht="18.75" customHeight="1">
      <c r="A780" s="49" t="s">
        <v>683</v>
      </c>
      <c r="B780" s="34">
        <f>SUM(B781:B782)</f>
        <v>0</v>
      </c>
      <c r="C780" s="34">
        <f>SUM(C781:C782)</f>
        <v>0</v>
      </c>
    </row>
    <row r="781" spans="1:3" ht="18.75" customHeight="1">
      <c r="A781" s="49" t="s">
        <v>684</v>
      </c>
      <c r="B781" s="34"/>
      <c r="C781" s="34"/>
    </row>
    <row r="782" spans="1:3" ht="18.75" customHeight="1">
      <c r="A782" s="49" t="s">
        <v>685</v>
      </c>
      <c r="B782" s="34"/>
      <c r="C782" s="34"/>
    </row>
    <row r="783" spans="1:3" ht="18.75" customHeight="1">
      <c r="A783" s="49" t="s">
        <v>686</v>
      </c>
      <c r="B783" s="34"/>
      <c r="C783" s="34"/>
    </row>
    <row r="784" spans="1:3" ht="18.75" customHeight="1">
      <c r="A784" s="49" t="s">
        <v>687</v>
      </c>
      <c r="B784" s="34">
        <v>55</v>
      </c>
      <c r="C784" s="34">
        <v>20</v>
      </c>
    </row>
    <row r="785" spans="1:3" ht="18.75" customHeight="1">
      <c r="A785" s="49" t="s">
        <v>688</v>
      </c>
      <c r="B785" s="34">
        <f>SUM(B786:B790)</f>
        <v>581</v>
      </c>
      <c r="C785" s="34">
        <f>SUM(C786:C790)</f>
        <v>0</v>
      </c>
    </row>
    <row r="786" spans="1:3" ht="18.75" customHeight="1">
      <c r="A786" s="49" t="s">
        <v>689</v>
      </c>
      <c r="B786" s="34"/>
      <c r="C786" s="34"/>
    </row>
    <row r="787" spans="1:3" ht="18.75" customHeight="1">
      <c r="A787" s="49" t="s">
        <v>690</v>
      </c>
      <c r="B787" s="34">
        <v>20</v>
      </c>
      <c r="C787" s="34"/>
    </row>
    <row r="788" spans="1:3" ht="18.75" customHeight="1">
      <c r="A788" s="49" t="s">
        <v>691</v>
      </c>
      <c r="B788" s="34"/>
      <c r="C788" s="34"/>
    </row>
    <row r="789" spans="1:3" ht="18.75" customHeight="1">
      <c r="A789" s="49" t="s">
        <v>692</v>
      </c>
      <c r="B789" s="34"/>
      <c r="C789" s="34"/>
    </row>
    <row r="790" spans="1:3" ht="18.75" customHeight="1">
      <c r="A790" s="49" t="s">
        <v>693</v>
      </c>
      <c r="B790" s="34">
        <v>561</v>
      </c>
      <c r="C790" s="34"/>
    </row>
    <row r="791" spans="1:3" ht="18.75" customHeight="1">
      <c r="A791" s="49" t="s">
        <v>694</v>
      </c>
      <c r="B791" s="34">
        <v>677</v>
      </c>
      <c r="C791" s="34"/>
    </row>
    <row r="792" spans="1:3" ht="18.75" customHeight="1">
      <c r="A792" s="49" t="s">
        <v>695</v>
      </c>
      <c r="B792" s="34">
        <v>80</v>
      </c>
      <c r="C792" s="34"/>
    </row>
    <row r="793" spans="1:3" ht="18.75" customHeight="1">
      <c r="A793" s="49" t="s">
        <v>696</v>
      </c>
      <c r="B793" s="34">
        <f>SUM(B794:B807)</f>
        <v>79</v>
      </c>
      <c r="C793" s="34">
        <f>SUM(C794:C807)</f>
        <v>0</v>
      </c>
    </row>
    <row r="794" spans="1:3" ht="18.75" customHeight="1">
      <c r="A794" s="49" t="s">
        <v>110</v>
      </c>
      <c r="B794" s="34">
        <v>79</v>
      </c>
      <c r="C794" s="34"/>
    </row>
    <row r="795" spans="1:3" ht="18.75" hidden="1" customHeight="1">
      <c r="A795" s="49" t="s">
        <v>111</v>
      </c>
      <c r="B795" s="34"/>
      <c r="C795" s="34"/>
    </row>
    <row r="796" spans="1:3" ht="18.75" hidden="1" customHeight="1">
      <c r="A796" s="49" t="s">
        <v>112</v>
      </c>
      <c r="B796" s="34"/>
      <c r="C796" s="34"/>
    </row>
    <row r="797" spans="1:3" ht="18.75" hidden="1" customHeight="1">
      <c r="A797" s="49" t="s">
        <v>697</v>
      </c>
      <c r="B797" s="34"/>
      <c r="C797" s="34"/>
    </row>
    <row r="798" spans="1:3" ht="18.75" hidden="1" customHeight="1">
      <c r="A798" s="49" t="s">
        <v>698</v>
      </c>
      <c r="B798" s="34"/>
      <c r="C798" s="34"/>
    </row>
    <row r="799" spans="1:3" ht="18.75" hidden="1" customHeight="1">
      <c r="A799" s="49" t="s">
        <v>699</v>
      </c>
      <c r="B799" s="34"/>
      <c r="C799" s="34"/>
    </row>
    <row r="800" spans="1:3" ht="18.75" hidden="1" customHeight="1">
      <c r="A800" s="49" t="s">
        <v>700</v>
      </c>
      <c r="B800" s="34"/>
      <c r="C800" s="34"/>
    </row>
    <row r="801" spans="1:3" ht="18.75" hidden="1" customHeight="1">
      <c r="A801" s="49" t="s">
        <v>701</v>
      </c>
      <c r="B801" s="34"/>
      <c r="C801" s="34"/>
    </row>
    <row r="802" spans="1:3" ht="18.75" hidden="1" customHeight="1">
      <c r="A802" s="49" t="s">
        <v>702</v>
      </c>
      <c r="B802" s="34"/>
      <c r="C802" s="34"/>
    </row>
    <row r="803" spans="1:3" ht="18.75" hidden="1" customHeight="1">
      <c r="A803" s="49" t="s">
        <v>703</v>
      </c>
      <c r="B803" s="34"/>
      <c r="C803" s="34"/>
    </row>
    <row r="804" spans="1:3" ht="18.75" hidden="1" customHeight="1">
      <c r="A804" s="49" t="s">
        <v>153</v>
      </c>
      <c r="B804" s="34"/>
      <c r="C804" s="34"/>
    </row>
    <row r="805" spans="1:3" ht="18.75" hidden="1" customHeight="1">
      <c r="A805" s="49" t="s">
        <v>704</v>
      </c>
      <c r="B805" s="34"/>
      <c r="C805" s="34"/>
    </row>
    <row r="806" spans="1:3" ht="18.75" hidden="1" customHeight="1">
      <c r="A806" s="49" t="s">
        <v>119</v>
      </c>
      <c r="B806" s="34"/>
      <c r="C806" s="34"/>
    </row>
    <row r="807" spans="1:3" ht="18.75" hidden="1" customHeight="1">
      <c r="A807" s="49" t="s">
        <v>705</v>
      </c>
      <c r="B807" s="34"/>
      <c r="C807" s="34"/>
    </row>
    <row r="808" spans="1:3" ht="18.75" customHeight="1">
      <c r="A808" s="49" t="s">
        <v>706</v>
      </c>
      <c r="B808" s="34"/>
      <c r="C808" s="34">
        <v>20</v>
      </c>
    </row>
    <row r="809" spans="1:3" ht="18.75" customHeight="1">
      <c r="A809" s="49" t="s">
        <v>89</v>
      </c>
      <c r="B809" s="34">
        <f>B810+B823+B828+B822+B826+B827</f>
        <v>6804</v>
      </c>
      <c r="C809" s="34">
        <f>C810+C823+C828+C822+C826+C827</f>
        <v>5953</v>
      </c>
    </row>
    <row r="810" spans="1:3" ht="18.75" customHeight="1">
      <c r="A810" s="49" t="s">
        <v>707</v>
      </c>
      <c r="B810" s="34">
        <f>SUM(B811:B821)</f>
        <v>3058</v>
      </c>
      <c r="C810" s="34">
        <f>SUM(C811:C821)</f>
        <v>2815</v>
      </c>
    </row>
    <row r="811" spans="1:3" ht="18.75" customHeight="1">
      <c r="A811" s="49" t="s">
        <v>708</v>
      </c>
      <c r="B811" s="34">
        <v>2735</v>
      </c>
      <c r="C811" s="34">
        <v>2615</v>
      </c>
    </row>
    <row r="812" spans="1:3" ht="18.75" customHeight="1">
      <c r="A812" s="49" t="s">
        <v>709</v>
      </c>
      <c r="B812" s="34">
        <v>117</v>
      </c>
      <c r="C812" s="34"/>
    </row>
    <row r="813" spans="1:3" ht="18.75" customHeight="1">
      <c r="A813" s="49" t="s">
        <v>710</v>
      </c>
      <c r="B813" s="34"/>
      <c r="C813" s="34"/>
    </row>
    <row r="814" spans="1:3" ht="18.75" customHeight="1">
      <c r="A814" s="49" t="s">
        <v>711</v>
      </c>
      <c r="B814" s="34">
        <v>206</v>
      </c>
      <c r="C814" s="34">
        <v>200</v>
      </c>
    </row>
    <row r="815" spans="1:3" ht="18.75" hidden="1" customHeight="1">
      <c r="A815" s="49" t="s">
        <v>712</v>
      </c>
      <c r="B815" s="34"/>
      <c r="C815" s="34"/>
    </row>
    <row r="816" spans="1:3" ht="18.75" hidden="1" customHeight="1">
      <c r="A816" s="49" t="s">
        <v>713</v>
      </c>
      <c r="B816" s="34"/>
      <c r="C816" s="34"/>
    </row>
    <row r="817" spans="1:3" ht="18.75" hidden="1" customHeight="1">
      <c r="A817" s="49" t="s">
        <v>714</v>
      </c>
      <c r="B817" s="34"/>
      <c r="C817" s="34"/>
    </row>
    <row r="818" spans="1:3" ht="18.75" hidden="1" customHeight="1">
      <c r="A818" s="49" t="s">
        <v>715</v>
      </c>
      <c r="B818" s="34"/>
      <c r="C818" s="34"/>
    </row>
    <row r="819" spans="1:3" ht="18.75" hidden="1" customHeight="1">
      <c r="A819" s="49" t="s">
        <v>716</v>
      </c>
      <c r="B819" s="34"/>
      <c r="C819" s="34"/>
    </row>
    <row r="820" spans="1:3" ht="18.75" hidden="1" customHeight="1">
      <c r="A820" s="49" t="s">
        <v>717</v>
      </c>
      <c r="B820" s="34"/>
      <c r="C820" s="34"/>
    </row>
    <row r="821" spans="1:3" ht="18.75" hidden="1" customHeight="1">
      <c r="A821" s="49" t="s">
        <v>718</v>
      </c>
      <c r="B821" s="34"/>
      <c r="C821" s="34"/>
    </row>
    <row r="822" spans="1:3" ht="18.75" customHeight="1">
      <c r="A822" s="49" t="s">
        <v>719</v>
      </c>
      <c r="B822" s="34">
        <v>932</v>
      </c>
      <c r="C822" s="34">
        <v>1075</v>
      </c>
    </row>
    <row r="823" spans="1:3" ht="18.75" customHeight="1">
      <c r="A823" s="49" t="s">
        <v>720</v>
      </c>
      <c r="B823" s="34">
        <f>SUM(B824:B825)</f>
        <v>546</v>
      </c>
      <c r="C823" s="34">
        <f>SUM(C824:C825)</f>
        <v>40</v>
      </c>
    </row>
    <row r="824" spans="1:3" ht="18.75" customHeight="1">
      <c r="A824" s="49" t="s">
        <v>721</v>
      </c>
      <c r="B824" s="34">
        <v>546</v>
      </c>
      <c r="C824" s="34">
        <v>40</v>
      </c>
    </row>
    <row r="825" spans="1:3" ht="18.75" customHeight="1">
      <c r="A825" s="49" t="s">
        <v>722</v>
      </c>
      <c r="B825" s="34"/>
      <c r="C825" s="34"/>
    </row>
    <row r="826" spans="1:3" ht="18.75" customHeight="1">
      <c r="A826" s="49" t="s">
        <v>723</v>
      </c>
      <c r="B826" s="34">
        <v>1919</v>
      </c>
      <c r="C826" s="34">
        <v>1909</v>
      </c>
    </row>
    <row r="827" spans="1:3" ht="18.75" customHeight="1">
      <c r="A827" s="49" t="s">
        <v>724</v>
      </c>
      <c r="B827" s="34">
        <v>30</v>
      </c>
      <c r="C827" s="34">
        <v>30</v>
      </c>
    </row>
    <row r="828" spans="1:3" ht="18.75" customHeight="1">
      <c r="A828" s="49" t="s">
        <v>725</v>
      </c>
      <c r="B828" s="34">
        <v>319</v>
      </c>
      <c r="C828" s="34">
        <v>84</v>
      </c>
    </row>
    <row r="829" spans="1:3" ht="18.75" customHeight="1">
      <c r="A829" s="49" t="s">
        <v>88</v>
      </c>
      <c r="B829" s="34">
        <f>B830+B856+B884+B911+B922+B933+B939+B946+B953+B957</f>
        <v>102497</v>
      </c>
      <c r="C829" s="34">
        <f>C830+C856+C884+C911+C922+C933+C939+C946+C953+C957</f>
        <v>43400</v>
      </c>
    </row>
    <row r="830" spans="1:3" ht="18.75" customHeight="1">
      <c r="A830" s="49" t="s">
        <v>726</v>
      </c>
      <c r="B830" s="34">
        <f>SUM(B831:B855)</f>
        <v>25510</v>
      </c>
      <c r="C830" s="34">
        <f>SUM(C831:C855)</f>
        <v>6090</v>
      </c>
    </row>
    <row r="831" spans="1:3" ht="18.75" customHeight="1">
      <c r="A831" s="49" t="s">
        <v>708</v>
      </c>
      <c r="B831" s="34">
        <v>5734</v>
      </c>
      <c r="C831" s="34">
        <v>5433</v>
      </c>
    </row>
    <row r="832" spans="1:3" ht="18.75" customHeight="1">
      <c r="A832" s="49" t="s">
        <v>709</v>
      </c>
      <c r="B832" s="34">
        <v>167</v>
      </c>
      <c r="C832" s="34">
        <v>19</v>
      </c>
    </row>
    <row r="833" spans="1:3" ht="18.75" customHeight="1">
      <c r="A833" s="49" t="s">
        <v>710</v>
      </c>
      <c r="B833" s="34"/>
      <c r="C833" s="34"/>
    </row>
    <row r="834" spans="1:3" ht="18.75" customHeight="1">
      <c r="A834" s="49" t="s">
        <v>727</v>
      </c>
      <c r="B834" s="34"/>
      <c r="C834" s="34"/>
    </row>
    <row r="835" spans="1:3" ht="18.75" customHeight="1">
      <c r="A835" s="49" t="s">
        <v>728</v>
      </c>
      <c r="B835" s="34"/>
      <c r="C835" s="34"/>
    </row>
    <row r="836" spans="1:3" ht="18.75" customHeight="1">
      <c r="A836" s="49" t="s">
        <v>729</v>
      </c>
      <c r="B836" s="34">
        <v>1189</v>
      </c>
      <c r="C836" s="34"/>
    </row>
    <row r="837" spans="1:3" ht="18.75" customHeight="1">
      <c r="A837" s="49" t="s">
        <v>730</v>
      </c>
      <c r="B837" s="34">
        <v>259</v>
      </c>
      <c r="C837" s="34">
        <v>60</v>
      </c>
    </row>
    <row r="838" spans="1:3" ht="18.75" customHeight="1">
      <c r="A838" s="49" t="s">
        <v>731</v>
      </c>
      <c r="B838" s="34">
        <v>43</v>
      </c>
      <c r="C838" s="34">
        <v>27</v>
      </c>
    </row>
    <row r="839" spans="1:3" ht="18.75" customHeight="1">
      <c r="A839" s="49" t="s">
        <v>732</v>
      </c>
      <c r="B839" s="34">
        <v>27</v>
      </c>
      <c r="C839" s="34"/>
    </row>
    <row r="840" spans="1:3" ht="18.75" customHeight="1">
      <c r="A840" s="49" t="s">
        <v>733</v>
      </c>
      <c r="B840" s="34">
        <v>7</v>
      </c>
      <c r="C840" s="34"/>
    </row>
    <row r="841" spans="1:3" ht="18.75" customHeight="1">
      <c r="A841" s="49" t="s">
        <v>734</v>
      </c>
      <c r="B841" s="34">
        <v>43</v>
      </c>
      <c r="C841" s="34"/>
    </row>
    <row r="842" spans="1:3" ht="18.75" customHeight="1">
      <c r="A842" s="49" t="s">
        <v>735</v>
      </c>
      <c r="B842" s="34">
        <v>5</v>
      </c>
      <c r="C842" s="34"/>
    </row>
    <row r="843" spans="1:3" ht="18.75" customHeight="1">
      <c r="A843" s="49" t="s">
        <v>736</v>
      </c>
      <c r="B843" s="34">
        <v>117</v>
      </c>
      <c r="C843" s="34"/>
    </row>
    <row r="844" spans="1:3" ht="18.75" customHeight="1">
      <c r="A844" s="49" t="s">
        <v>737</v>
      </c>
      <c r="B844" s="34"/>
      <c r="C844" s="34"/>
    </row>
    <row r="845" spans="1:3" ht="18.75" customHeight="1">
      <c r="A845" s="49" t="s">
        <v>738</v>
      </c>
      <c r="B845" s="34"/>
      <c r="C845" s="34"/>
    </row>
    <row r="846" spans="1:3" ht="18.75" customHeight="1">
      <c r="A846" s="49" t="s">
        <v>739</v>
      </c>
      <c r="B846" s="34">
        <v>1330</v>
      </c>
      <c r="C846" s="34"/>
    </row>
    <row r="847" spans="1:3" ht="18.75" customHeight="1">
      <c r="A847" s="49" t="s">
        <v>740</v>
      </c>
      <c r="B847" s="34">
        <v>430</v>
      </c>
      <c r="C847" s="34"/>
    </row>
    <row r="848" spans="1:3" ht="18.75" customHeight="1">
      <c r="A848" s="49" t="s">
        <v>741</v>
      </c>
      <c r="B848" s="34">
        <v>118</v>
      </c>
      <c r="C848" s="34"/>
    </row>
    <row r="849" spans="1:3" ht="18.75" customHeight="1">
      <c r="A849" s="49" t="s">
        <v>742</v>
      </c>
      <c r="B849" s="34">
        <v>295</v>
      </c>
      <c r="C849" s="34"/>
    </row>
    <row r="850" spans="1:3" ht="18.75" customHeight="1">
      <c r="A850" s="49" t="s">
        <v>743</v>
      </c>
      <c r="B850" s="34"/>
      <c r="C850" s="34"/>
    </row>
    <row r="851" spans="1:3" ht="18.75" customHeight="1">
      <c r="A851" s="49" t="s">
        <v>744</v>
      </c>
      <c r="B851" s="34">
        <v>504</v>
      </c>
      <c r="C851" s="34"/>
    </row>
    <row r="852" spans="1:3" ht="18.75" customHeight="1">
      <c r="A852" s="49" t="s">
        <v>745</v>
      </c>
      <c r="B852" s="34">
        <v>5</v>
      </c>
      <c r="C852" s="34"/>
    </row>
    <row r="853" spans="1:3" ht="18.75" customHeight="1">
      <c r="A853" s="49" t="s">
        <v>746</v>
      </c>
      <c r="B853" s="34">
        <v>3</v>
      </c>
      <c r="C853" s="34"/>
    </row>
    <row r="854" spans="1:3" ht="18.75" customHeight="1">
      <c r="A854" s="49" t="s">
        <v>747</v>
      </c>
      <c r="B854" s="34">
        <v>248</v>
      </c>
      <c r="C854" s="34"/>
    </row>
    <row r="855" spans="1:3" ht="18.75" customHeight="1">
      <c r="A855" s="49" t="s">
        <v>748</v>
      </c>
      <c r="B855" s="34">
        <f>927+14059</f>
        <v>14986</v>
      </c>
      <c r="C855" s="34">
        <v>551</v>
      </c>
    </row>
    <row r="856" spans="1:3" ht="18.75" customHeight="1">
      <c r="A856" s="49" t="s">
        <v>749</v>
      </c>
      <c r="B856" s="34">
        <f>SUM(B857:B883)</f>
        <v>12455</v>
      </c>
      <c r="C856" s="34">
        <f>SUM(C857:C883)</f>
        <v>7912</v>
      </c>
    </row>
    <row r="857" spans="1:3" ht="18.75" customHeight="1">
      <c r="A857" s="49" t="s">
        <v>708</v>
      </c>
      <c r="B857" s="34">
        <v>1246</v>
      </c>
      <c r="C857" s="34">
        <v>1116</v>
      </c>
    </row>
    <row r="858" spans="1:3" ht="18.75" customHeight="1">
      <c r="A858" s="49" t="s">
        <v>709</v>
      </c>
      <c r="B858" s="34">
        <v>60</v>
      </c>
      <c r="C858" s="34"/>
    </row>
    <row r="859" spans="1:3" ht="18.75" customHeight="1">
      <c r="A859" s="49" t="s">
        <v>710</v>
      </c>
      <c r="B859" s="34"/>
      <c r="C859" s="34"/>
    </row>
    <row r="860" spans="1:3" ht="18.75" customHeight="1">
      <c r="A860" s="49" t="s">
        <v>750</v>
      </c>
      <c r="B860" s="34">
        <v>1509</v>
      </c>
      <c r="C860" s="34">
        <v>1331</v>
      </c>
    </row>
    <row r="861" spans="1:3" ht="18.75" customHeight="1">
      <c r="A861" s="49" t="s">
        <v>751</v>
      </c>
      <c r="B861" s="34">
        <v>2125</v>
      </c>
      <c r="C861" s="34"/>
    </row>
    <row r="862" spans="1:3" ht="18.75" customHeight="1">
      <c r="A862" s="49" t="s">
        <v>752</v>
      </c>
      <c r="B862" s="34">
        <v>5</v>
      </c>
      <c r="C862" s="34"/>
    </row>
    <row r="863" spans="1:3" ht="18.75" customHeight="1">
      <c r="A863" s="49" t="s">
        <v>753</v>
      </c>
      <c r="B863" s="34">
        <v>2499</v>
      </c>
      <c r="C863" s="34">
        <v>2227</v>
      </c>
    </row>
    <row r="864" spans="1:3" ht="18.75" customHeight="1">
      <c r="A864" s="49" t="s">
        <v>754</v>
      </c>
      <c r="B864" s="34"/>
      <c r="C864" s="34"/>
    </row>
    <row r="865" spans="1:3" ht="18.75" customHeight="1">
      <c r="A865" s="49" t="s">
        <v>755</v>
      </c>
      <c r="B865" s="34">
        <v>2641</v>
      </c>
      <c r="C865" s="34">
        <v>2620</v>
      </c>
    </row>
    <row r="866" spans="1:3" ht="18.75" customHeight="1">
      <c r="A866" s="49" t="s">
        <v>756</v>
      </c>
      <c r="B866" s="34"/>
      <c r="C866" s="34"/>
    </row>
    <row r="867" spans="1:3" ht="18.75" customHeight="1">
      <c r="A867" s="49" t="s">
        <v>757</v>
      </c>
      <c r="B867" s="34">
        <v>35</v>
      </c>
      <c r="C867" s="34"/>
    </row>
    <row r="868" spans="1:3" ht="18.75" customHeight="1">
      <c r="A868" s="49" t="s">
        <v>758</v>
      </c>
      <c r="B868" s="34">
        <v>258</v>
      </c>
      <c r="C868" s="34"/>
    </row>
    <row r="869" spans="1:3" ht="18.75" customHeight="1">
      <c r="A869" s="49" t="s">
        <v>759</v>
      </c>
      <c r="B869" s="34">
        <v>717</v>
      </c>
      <c r="C869" s="34">
        <v>469</v>
      </c>
    </row>
    <row r="870" spans="1:3" ht="18.75" hidden="1" customHeight="1">
      <c r="A870" s="49" t="s">
        <v>760</v>
      </c>
      <c r="B870" s="34"/>
      <c r="C870" s="34"/>
    </row>
    <row r="871" spans="1:3" ht="18.75" hidden="1" customHeight="1">
      <c r="A871" s="49" t="s">
        <v>761</v>
      </c>
      <c r="B871" s="34"/>
      <c r="C871" s="34"/>
    </row>
    <row r="872" spans="1:3" ht="18.75" hidden="1" customHeight="1">
      <c r="A872" s="49" t="s">
        <v>762</v>
      </c>
      <c r="B872" s="34"/>
      <c r="C872" s="34"/>
    </row>
    <row r="873" spans="1:3" ht="18.75" hidden="1" customHeight="1">
      <c r="A873" s="49" t="s">
        <v>763</v>
      </c>
      <c r="B873" s="34"/>
      <c r="C873" s="34"/>
    </row>
    <row r="874" spans="1:3" ht="18.75" hidden="1" customHeight="1">
      <c r="A874" s="49" t="s">
        <v>764</v>
      </c>
      <c r="B874" s="34"/>
      <c r="C874" s="34"/>
    </row>
    <row r="875" spans="1:3" ht="18.75" customHeight="1">
      <c r="A875" s="49" t="s">
        <v>765</v>
      </c>
      <c r="B875" s="34">
        <v>129</v>
      </c>
      <c r="C875" s="34">
        <v>20</v>
      </c>
    </row>
    <row r="876" spans="1:3" ht="18.75" hidden="1" customHeight="1">
      <c r="A876" s="49" t="s">
        <v>766</v>
      </c>
      <c r="B876" s="34"/>
      <c r="C876" s="34"/>
    </row>
    <row r="877" spans="1:3" ht="18.75" hidden="1" customHeight="1">
      <c r="A877" s="49" t="s">
        <v>767</v>
      </c>
      <c r="B877" s="34"/>
      <c r="C877" s="34"/>
    </row>
    <row r="878" spans="1:3" ht="18.75" hidden="1" customHeight="1">
      <c r="A878" s="49" t="s">
        <v>768</v>
      </c>
      <c r="B878" s="34"/>
      <c r="C878" s="34"/>
    </row>
    <row r="879" spans="1:3" ht="18.75" hidden="1" customHeight="1">
      <c r="A879" s="49" t="s">
        <v>769</v>
      </c>
      <c r="B879" s="34"/>
      <c r="C879" s="34"/>
    </row>
    <row r="880" spans="1:3" ht="18.75" customHeight="1">
      <c r="A880" s="49" t="s">
        <v>770</v>
      </c>
      <c r="B880" s="34">
        <v>49</v>
      </c>
      <c r="C880" s="34"/>
    </row>
    <row r="881" spans="1:3" ht="18.75" customHeight="1">
      <c r="A881" s="49" t="s">
        <v>771</v>
      </c>
      <c r="B881" s="34"/>
      <c r="C881" s="34"/>
    </row>
    <row r="882" spans="1:3" ht="18.75" customHeight="1">
      <c r="A882" s="49" t="s">
        <v>772</v>
      </c>
      <c r="B882" s="34">
        <v>247</v>
      </c>
      <c r="C882" s="34">
        <v>129</v>
      </c>
    </row>
    <row r="883" spans="1:3" ht="18.75" customHeight="1">
      <c r="A883" s="49" t="s">
        <v>773</v>
      </c>
      <c r="B883" s="34">
        <v>935</v>
      </c>
      <c r="C883" s="34"/>
    </row>
    <row r="884" spans="1:3" ht="18.75" customHeight="1">
      <c r="A884" s="49" t="s">
        <v>774</v>
      </c>
      <c r="B884" s="34">
        <f>SUM(B885:B910)</f>
        <v>15994</v>
      </c>
      <c r="C884" s="34">
        <f>SUM(C885:C910)</f>
        <v>2359</v>
      </c>
    </row>
    <row r="885" spans="1:3" ht="18.75" customHeight="1">
      <c r="A885" s="49" t="s">
        <v>708</v>
      </c>
      <c r="B885" s="34">
        <v>1578</v>
      </c>
      <c r="C885" s="34">
        <v>1476</v>
      </c>
    </row>
    <row r="886" spans="1:3" ht="18.75" customHeight="1">
      <c r="A886" s="49" t="s">
        <v>709</v>
      </c>
      <c r="B886" s="34"/>
      <c r="C886" s="34"/>
    </row>
    <row r="887" spans="1:3" ht="18.75" customHeight="1">
      <c r="A887" s="49" t="s">
        <v>710</v>
      </c>
      <c r="B887" s="34"/>
      <c r="C887" s="34"/>
    </row>
    <row r="888" spans="1:3" ht="18.75" customHeight="1">
      <c r="A888" s="49" t="s">
        <v>775</v>
      </c>
      <c r="B888" s="34"/>
      <c r="C888" s="34"/>
    </row>
    <row r="889" spans="1:3" ht="18.75" customHeight="1">
      <c r="A889" s="49" t="s">
        <v>776</v>
      </c>
      <c r="B889" s="34">
        <v>6642</v>
      </c>
      <c r="C889" s="34"/>
    </row>
    <row r="890" spans="1:3" ht="18.75" customHeight="1">
      <c r="A890" s="49" t="s">
        <v>777</v>
      </c>
      <c r="B890" s="34">
        <v>478</v>
      </c>
      <c r="C890" s="34">
        <v>152</v>
      </c>
    </row>
    <row r="891" spans="1:3" ht="18.75" customHeight="1">
      <c r="A891" s="49" t="s">
        <v>778</v>
      </c>
      <c r="B891" s="34"/>
      <c r="C891" s="34"/>
    </row>
    <row r="892" spans="1:3" ht="18.75" customHeight="1">
      <c r="A892" s="49" t="s">
        <v>779</v>
      </c>
      <c r="B892" s="34">
        <v>57</v>
      </c>
      <c r="C892" s="34">
        <v>50</v>
      </c>
    </row>
    <row r="893" spans="1:3" ht="18.75" customHeight="1">
      <c r="A893" s="49" t="s">
        <v>780</v>
      </c>
      <c r="B893" s="34"/>
      <c r="C893" s="34"/>
    </row>
    <row r="894" spans="1:3" ht="18.75" customHeight="1">
      <c r="A894" s="49" t="s">
        <v>781</v>
      </c>
      <c r="B894" s="34">
        <v>975</v>
      </c>
      <c r="C894" s="34">
        <v>112</v>
      </c>
    </row>
    <row r="895" spans="1:3" ht="18.75" customHeight="1">
      <c r="A895" s="49" t="s">
        <v>782</v>
      </c>
      <c r="B895" s="34">
        <v>16</v>
      </c>
      <c r="C895" s="34">
        <v>16</v>
      </c>
    </row>
    <row r="896" spans="1:3" ht="18.75" customHeight="1">
      <c r="A896" s="49" t="s">
        <v>783</v>
      </c>
      <c r="B896" s="34"/>
      <c r="C896" s="34"/>
    </row>
    <row r="897" spans="1:3" ht="18.75" customHeight="1">
      <c r="A897" s="49" t="s">
        <v>784</v>
      </c>
      <c r="B897" s="34">
        <v>20</v>
      </c>
      <c r="C897" s="34">
        <v>29</v>
      </c>
    </row>
    <row r="898" spans="1:3" ht="18.75" customHeight="1">
      <c r="A898" s="49" t="s">
        <v>785</v>
      </c>
      <c r="B898" s="34">
        <v>1411</v>
      </c>
      <c r="C898" s="34">
        <v>159</v>
      </c>
    </row>
    <row r="899" spans="1:3" ht="18.75" customHeight="1">
      <c r="A899" s="49" t="s">
        <v>786</v>
      </c>
      <c r="B899" s="34"/>
      <c r="C899" s="34"/>
    </row>
    <row r="900" spans="1:3" ht="18.75" customHeight="1">
      <c r="A900" s="49" t="s">
        <v>787</v>
      </c>
      <c r="B900" s="34">
        <v>2237</v>
      </c>
      <c r="C900" s="34">
        <v>300</v>
      </c>
    </row>
    <row r="901" spans="1:3" ht="18.75" hidden="1" customHeight="1">
      <c r="A901" s="49" t="s">
        <v>788</v>
      </c>
      <c r="B901" s="34"/>
      <c r="C901" s="34"/>
    </row>
    <row r="902" spans="1:3" ht="18.75" hidden="1" customHeight="1">
      <c r="A902" s="49" t="s">
        <v>789</v>
      </c>
      <c r="B902" s="34"/>
      <c r="C902" s="34"/>
    </row>
    <row r="903" spans="1:3" ht="18.75" hidden="1" customHeight="1">
      <c r="A903" s="49" t="s">
        <v>790</v>
      </c>
      <c r="B903" s="34"/>
      <c r="C903" s="34"/>
    </row>
    <row r="904" spans="1:3" ht="18.75" hidden="1" customHeight="1">
      <c r="A904" s="49" t="s">
        <v>791</v>
      </c>
      <c r="B904" s="34"/>
      <c r="C904" s="34"/>
    </row>
    <row r="905" spans="1:3" ht="18.75" hidden="1" customHeight="1">
      <c r="A905" s="49" t="s">
        <v>792</v>
      </c>
      <c r="B905" s="34"/>
      <c r="C905" s="34"/>
    </row>
    <row r="906" spans="1:3" ht="18.75" customHeight="1">
      <c r="A906" s="49" t="s">
        <v>793</v>
      </c>
      <c r="B906" s="34">
        <v>676</v>
      </c>
      <c r="C906" s="34"/>
    </row>
    <row r="907" spans="1:3" ht="18.75" customHeight="1">
      <c r="A907" s="49" t="s">
        <v>766</v>
      </c>
      <c r="B907" s="34"/>
      <c r="C907" s="34"/>
    </row>
    <row r="908" spans="1:3" ht="18.75" customHeight="1">
      <c r="A908" s="49" t="s">
        <v>794</v>
      </c>
      <c r="B908" s="34"/>
      <c r="C908" s="34"/>
    </row>
    <row r="909" spans="1:3" ht="18.75" customHeight="1">
      <c r="A909" s="49" t="s">
        <v>795</v>
      </c>
      <c r="B909" s="34">
        <v>1450</v>
      </c>
      <c r="C909" s="34"/>
    </row>
    <row r="910" spans="1:3" ht="18.75" customHeight="1">
      <c r="A910" s="49" t="s">
        <v>796</v>
      </c>
      <c r="B910" s="34">
        <f>79+375</f>
        <v>454</v>
      </c>
      <c r="C910" s="34">
        <v>65</v>
      </c>
    </row>
    <row r="911" spans="1:3" ht="18.75" customHeight="1">
      <c r="A911" s="49" t="s">
        <v>797</v>
      </c>
      <c r="B911" s="34">
        <f>SUM(B912:B921)</f>
        <v>0</v>
      </c>
      <c r="C911" s="34">
        <f>SUM(C912:C921)</f>
        <v>0</v>
      </c>
    </row>
    <row r="912" spans="1:3" ht="18.75" hidden="1" customHeight="1">
      <c r="A912" s="49" t="s">
        <v>708</v>
      </c>
      <c r="B912" s="34"/>
      <c r="C912" s="34"/>
    </row>
    <row r="913" spans="1:3" ht="18.75" hidden="1" customHeight="1">
      <c r="A913" s="49" t="s">
        <v>709</v>
      </c>
      <c r="B913" s="34"/>
      <c r="C913" s="34"/>
    </row>
    <row r="914" spans="1:3" ht="18.75" hidden="1" customHeight="1">
      <c r="A914" s="49" t="s">
        <v>710</v>
      </c>
      <c r="B914" s="34"/>
      <c r="C914" s="34"/>
    </row>
    <row r="915" spans="1:3" ht="18.75" hidden="1" customHeight="1">
      <c r="A915" s="49" t="s">
        <v>798</v>
      </c>
      <c r="B915" s="34"/>
      <c r="C915" s="34"/>
    </row>
    <row r="916" spans="1:3" ht="18.75" hidden="1" customHeight="1">
      <c r="A916" s="49" t="s">
        <v>799</v>
      </c>
      <c r="B916" s="34"/>
      <c r="C916" s="34"/>
    </row>
    <row r="917" spans="1:3" ht="18.75" hidden="1" customHeight="1">
      <c r="A917" s="49" t="s">
        <v>800</v>
      </c>
      <c r="B917" s="34"/>
      <c r="C917" s="34"/>
    </row>
    <row r="918" spans="1:3" ht="18.75" hidden="1" customHeight="1">
      <c r="A918" s="49" t="s">
        <v>801</v>
      </c>
      <c r="B918" s="34"/>
      <c r="C918" s="34"/>
    </row>
    <row r="919" spans="1:3" ht="18.75" hidden="1" customHeight="1">
      <c r="A919" s="49" t="s">
        <v>802</v>
      </c>
      <c r="B919" s="34"/>
      <c r="C919" s="34"/>
    </row>
    <row r="920" spans="1:3" ht="18.75" hidden="1" customHeight="1">
      <c r="A920" s="49" t="s">
        <v>803</v>
      </c>
      <c r="B920" s="34"/>
      <c r="C920" s="34"/>
    </row>
    <row r="921" spans="1:3" ht="18.75" hidden="1" customHeight="1">
      <c r="A921" s="49" t="s">
        <v>804</v>
      </c>
      <c r="B921" s="34"/>
      <c r="C921" s="34"/>
    </row>
    <row r="922" spans="1:3" ht="18.75" customHeight="1">
      <c r="A922" s="49" t="s">
        <v>805</v>
      </c>
      <c r="B922" s="34">
        <f>SUM(B923:B932)</f>
        <v>25961</v>
      </c>
      <c r="C922" s="34">
        <f>SUM(C923:C932)</f>
        <v>9118</v>
      </c>
    </row>
    <row r="923" spans="1:3" ht="18.75" customHeight="1">
      <c r="A923" s="49" t="s">
        <v>708</v>
      </c>
      <c r="B923" s="34">
        <v>191</v>
      </c>
      <c r="C923" s="34">
        <v>187</v>
      </c>
    </row>
    <row r="924" spans="1:3" ht="18.75" customHeight="1">
      <c r="A924" s="49" t="s">
        <v>709</v>
      </c>
      <c r="B924" s="34">
        <v>114</v>
      </c>
      <c r="C924" s="34"/>
    </row>
    <row r="925" spans="1:3" ht="18.75" customHeight="1">
      <c r="A925" s="49" t="s">
        <v>710</v>
      </c>
      <c r="B925" s="34"/>
      <c r="C925" s="34"/>
    </row>
    <row r="926" spans="1:3" ht="18.75" customHeight="1">
      <c r="A926" s="49" t="s">
        <v>806</v>
      </c>
      <c r="B926" s="34">
        <v>18636</v>
      </c>
      <c r="C926" s="34">
        <v>2091</v>
      </c>
    </row>
    <row r="927" spans="1:3" ht="18.75" customHeight="1">
      <c r="A927" s="49" t="s">
        <v>807</v>
      </c>
      <c r="B927" s="34">
        <v>4179</v>
      </c>
      <c r="C927" s="34">
        <v>4840</v>
      </c>
    </row>
    <row r="928" spans="1:3" ht="18.75" customHeight="1">
      <c r="A928" s="49" t="s">
        <v>808</v>
      </c>
      <c r="B928" s="34">
        <v>172</v>
      </c>
      <c r="C928" s="34"/>
    </row>
    <row r="929" spans="1:3" ht="18.75" customHeight="1">
      <c r="A929" s="49" t="s">
        <v>809</v>
      </c>
      <c r="B929" s="34">
        <v>766</v>
      </c>
      <c r="C929" s="34"/>
    </row>
    <row r="930" spans="1:3" ht="18.75" customHeight="1">
      <c r="A930" s="49" t="s">
        <v>810</v>
      </c>
      <c r="B930" s="34"/>
      <c r="C930" s="34"/>
    </row>
    <row r="931" spans="1:3" ht="18.75" customHeight="1">
      <c r="A931" s="49" t="s">
        <v>811</v>
      </c>
      <c r="B931" s="34"/>
      <c r="C931" s="34"/>
    </row>
    <row r="932" spans="1:3" ht="18.75" customHeight="1">
      <c r="A932" s="49" t="s">
        <v>812</v>
      </c>
      <c r="B932" s="34">
        <v>1903</v>
      </c>
      <c r="C932" s="34">
        <v>2000</v>
      </c>
    </row>
    <row r="933" spans="1:3" ht="18.75" customHeight="1">
      <c r="A933" s="49" t="s">
        <v>813</v>
      </c>
      <c r="B933" s="34">
        <f>SUM(B934:B938)</f>
        <v>4749</v>
      </c>
      <c r="C933" s="34">
        <f>SUM(C934:C938)</f>
        <v>3114</v>
      </c>
    </row>
    <row r="934" spans="1:3" ht="18.75" customHeight="1">
      <c r="A934" s="49" t="s">
        <v>814</v>
      </c>
      <c r="B934" s="34">
        <v>90</v>
      </c>
      <c r="C934" s="34">
        <v>48</v>
      </c>
    </row>
    <row r="935" spans="1:3" ht="18.75" customHeight="1">
      <c r="A935" s="49" t="s">
        <v>815</v>
      </c>
      <c r="B935" s="34">
        <v>4002</v>
      </c>
      <c r="C935" s="34">
        <v>3046</v>
      </c>
    </row>
    <row r="936" spans="1:3" ht="18.75" customHeight="1">
      <c r="A936" s="49" t="s">
        <v>816</v>
      </c>
      <c r="B936" s="34">
        <v>637</v>
      </c>
      <c r="C936" s="34"/>
    </row>
    <row r="937" spans="1:3" ht="18.75" customHeight="1">
      <c r="A937" s="49" t="s">
        <v>817</v>
      </c>
      <c r="B937" s="34"/>
      <c r="C937" s="34"/>
    </row>
    <row r="938" spans="1:3" ht="18.75" customHeight="1">
      <c r="A938" s="49" t="s">
        <v>818</v>
      </c>
      <c r="B938" s="34">
        <v>20</v>
      </c>
      <c r="C938" s="34">
        <v>20</v>
      </c>
    </row>
    <row r="939" spans="1:3" ht="18.75" customHeight="1">
      <c r="A939" s="49" t="s">
        <v>819</v>
      </c>
      <c r="B939" s="34">
        <f>SUM(B940:B945)</f>
        <v>12868</v>
      </c>
      <c r="C939" s="34">
        <f>SUM(C940:C945)</f>
        <v>11674</v>
      </c>
    </row>
    <row r="940" spans="1:3" ht="18.75" customHeight="1">
      <c r="A940" s="49" t="s">
        <v>820</v>
      </c>
      <c r="B940" s="34">
        <v>4488</v>
      </c>
      <c r="C940" s="34">
        <v>3344</v>
      </c>
    </row>
    <row r="941" spans="1:3" ht="18.75" customHeight="1">
      <c r="A941" s="49" t="s">
        <v>821</v>
      </c>
      <c r="B941" s="34"/>
      <c r="C941" s="34"/>
    </row>
    <row r="942" spans="1:3" ht="18.75" customHeight="1">
      <c r="A942" s="49" t="s">
        <v>822</v>
      </c>
      <c r="B942" s="34">
        <v>7953</v>
      </c>
      <c r="C942" s="34">
        <v>7854</v>
      </c>
    </row>
    <row r="943" spans="1:3" ht="18.75" customHeight="1">
      <c r="A943" s="49" t="s">
        <v>823</v>
      </c>
      <c r="B943" s="34">
        <v>380</v>
      </c>
      <c r="C943" s="34">
        <v>429</v>
      </c>
    </row>
    <row r="944" spans="1:3" ht="18.75" customHeight="1">
      <c r="A944" s="49" t="s">
        <v>824</v>
      </c>
      <c r="B944" s="34"/>
      <c r="C944" s="34"/>
    </row>
    <row r="945" spans="1:3" ht="18.75" customHeight="1">
      <c r="A945" s="49" t="s">
        <v>825</v>
      </c>
      <c r="B945" s="34">
        <v>47</v>
      </c>
      <c r="C945" s="34">
        <v>47</v>
      </c>
    </row>
    <row r="946" spans="1:3" ht="18.75" customHeight="1">
      <c r="A946" s="49" t="s">
        <v>826</v>
      </c>
      <c r="B946" s="34">
        <f>SUM(B947:B952)</f>
        <v>3478</v>
      </c>
      <c r="C946" s="34">
        <f>SUM(C947:C952)</f>
        <v>2553</v>
      </c>
    </row>
    <row r="947" spans="1:3" ht="18.75" customHeight="1">
      <c r="A947" s="49" t="s">
        <v>827</v>
      </c>
      <c r="B947" s="34"/>
      <c r="C947" s="34"/>
    </row>
    <row r="948" spans="1:3" ht="18.75" customHeight="1">
      <c r="A948" s="49" t="s">
        <v>828</v>
      </c>
      <c r="B948" s="34">
        <v>9</v>
      </c>
      <c r="C948" s="34">
        <v>28</v>
      </c>
    </row>
    <row r="949" spans="1:3" ht="18.75" customHeight="1">
      <c r="A949" s="49" t="s">
        <v>829</v>
      </c>
      <c r="B949" s="34">
        <v>2769</v>
      </c>
      <c r="C949" s="34">
        <v>2495</v>
      </c>
    </row>
    <row r="950" spans="1:3" ht="18.75" customHeight="1">
      <c r="A950" s="49" t="s">
        <v>830</v>
      </c>
      <c r="B950" s="34">
        <v>678</v>
      </c>
      <c r="C950" s="34">
        <v>30</v>
      </c>
    </row>
    <row r="951" spans="1:3" ht="18.75" customHeight="1">
      <c r="A951" s="49" t="s">
        <v>831</v>
      </c>
      <c r="B951" s="34"/>
      <c r="C951" s="34"/>
    </row>
    <row r="952" spans="1:3" ht="18.75" customHeight="1">
      <c r="A952" s="49" t="s">
        <v>832</v>
      </c>
      <c r="B952" s="34">
        <v>22</v>
      </c>
      <c r="C952" s="34"/>
    </row>
    <row r="953" spans="1:3" ht="18.75" customHeight="1">
      <c r="A953" s="49" t="s">
        <v>833</v>
      </c>
      <c r="B953" s="34">
        <f>SUM(B954:B956)</f>
        <v>171</v>
      </c>
      <c r="C953" s="34">
        <f>SUM(C954:C956)</f>
        <v>0</v>
      </c>
    </row>
    <row r="954" spans="1:3" ht="18.75" customHeight="1">
      <c r="A954" s="49" t="s">
        <v>834</v>
      </c>
      <c r="B954" s="34">
        <v>171</v>
      </c>
      <c r="C954" s="34"/>
    </row>
    <row r="955" spans="1:3" ht="18.75" customHeight="1">
      <c r="A955" s="49" t="s">
        <v>835</v>
      </c>
      <c r="B955" s="34"/>
      <c r="C955" s="34"/>
    </row>
    <row r="956" spans="1:3" ht="18.75" customHeight="1">
      <c r="A956" s="49" t="s">
        <v>836</v>
      </c>
      <c r="B956" s="34"/>
      <c r="C956" s="34"/>
    </row>
    <row r="957" spans="1:3" ht="18.75" customHeight="1">
      <c r="A957" s="49" t="s">
        <v>837</v>
      </c>
      <c r="B957" s="34">
        <f>SUM(B958:B959)</f>
        <v>1311</v>
      </c>
      <c r="C957" s="34">
        <f>SUM(C958:C959)</f>
        <v>580</v>
      </c>
    </row>
    <row r="958" spans="1:3" ht="18.75" customHeight="1">
      <c r="A958" s="49" t="s">
        <v>838</v>
      </c>
      <c r="B958" s="34"/>
      <c r="C958" s="34"/>
    </row>
    <row r="959" spans="1:3" ht="18.75" customHeight="1">
      <c r="A959" s="49" t="s">
        <v>839</v>
      </c>
      <c r="B959" s="34">
        <v>1311</v>
      </c>
      <c r="C959" s="34">
        <f>572+8</f>
        <v>580</v>
      </c>
    </row>
    <row r="960" spans="1:3" ht="18.75" customHeight="1">
      <c r="A960" s="49" t="s">
        <v>87</v>
      </c>
      <c r="B960" s="34">
        <f>B961+B984+B994+B1004+B1009+B1016+B1021</f>
        <v>19524</v>
      </c>
      <c r="C960" s="34">
        <f>C961+C984+C994+C1004+C1009+C1016+C1021</f>
        <v>6044</v>
      </c>
    </row>
    <row r="961" spans="1:3" ht="18.75" customHeight="1">
      <c r="A961" s="49" t="s">
        <v>840</v>
      </c>
      <c r="B961" s="34">
        <f>SUM(B962:B983)</f>
        <v>16971</v>
      </c>
      <c r="C961" s="34">
        <f>SUM(C962:C983)</f>
        <v>5200</v>
      </c>
    </row>
    <row r="962" spans="1:3" ht="18.75" customHeight="1">
      <c r="A962" s="49" t="s">
        <v>708</v>
      </c>
      <c r="B962" s="34">
        <v>1313</v>
      </c>
      <c r="C962" s="34">
        <v>1277</v>
      </c>
    </row>
    <row r="963" spans="1:3" ht="18.75" customHeight="1">
      <c r="A963" s="49" t="s">
        <v>709</v>
      </c>
      <c r="B963" s="34">
        <v>37</v>
      </c>
      <c r="C963" s="34"/>
    </row>
    <row r="964" spans="1:3" ht="18.75" customHeight="1">
      <c r="A964" s="49" t="s">
        <v>710</v>
      </c>
      <c r="B964" s="34"/>
      <c r="C964" s="34"/>
    </row>
    <row r="965" spans="1:3" ht="18.75" customHeight="1">
      <c r="A965" s="49" t="s">
        <v>841</v>
      </c>
      <c r="B965" s="34">
        <f>4939+504</f>
        <v>5443</v>
      </c>
      <c r="C965" s="34"/>
    </row>
    <row r="966" spans="1:3" ht="18.75" customHeight="1">
      <c r="A966" s="49" t="s">
        <v>842</v>
      </c>
      <c r="B966" s="34">
        <v>5026</v>
      </c>
      <c r="C966" s="34">
        <v>2123</v>
      </c>
    </row>
    <row r="967" spans="1:3" ht="18.75" hidden="1" customHeight="1">
      <c r="A967" s="49" t="s">
        <v>843</v>
      </c>
      <c r="B967" s="34"/>
      <c r="C967" s="34"/>
    </row>
    <row r="968" spans="1:3" ht="18.75" hidden="1" customHeight="1">
      <c r="A968" s="49" t="s">
        <v>844</v>
      </c>
      <c r="B968" s="34"/>
      <c r="C968" s="34"/>
    </row>
    <row r="969" spans="1:3" ht="18.75" hidden="1" customHeight="1">
      <c r="A969" s="49" t="s">
        <v>845</v>
      </c>
      <c r="B969" s="34"/>
      <c r="C969" s="34"/>
    </row>
    <row r="970" spans="1:3" ht="18.75" hidden="1" customHeight="1">
      <c r="A970" s="49" t="s">
        <v>846</v>
      </c>
      <c r="B970" s="34"/>
      <c r="C970" s="34"/>
    </row>
    <row r="971" spans="1:3" ht="18.75" hidden="1" customHeight="1">
      <c r="A971" s="49" t="s">
        <v>847</v>
      </c>
      <c r="B971" s="34"/>
      <c r="C971" s="34"/>
    </row>
    <row r="972" spans="1:3" ht="18.75" hidden="1" customHeight="1">
      <c r="A972" s="49" t="s">
        <v>848</v>
      </c>
      <c r="B972" s="34"/>
      <c r="C972" s="34"/>
    </row>
    <row r="973" spans="1:3" ht="18.75" hidden="1" customHeight="1">
      <c r="A973" s="49" t="s">
        <v>849</v>
      </c>
      <c r="B973" s="34"/>
      <c r="C973" s="34"/>
    </row>
    <row r="974" spans="1:3" ht="18.75" hidden="1" customHeight="1">
      <c r="A974" s="49" t="s">
        <v>850</v>
      </c>
      <c r="B974" s="34"/>
      <c r="C974" s="34"/>
    </row>
    <row r="975" spans="1:3" ht="18.75" hidden="1" customHeight="1">
      <c r="A975" s="49" t="s">
        <v>851</v>
      </c>
      <c r="B975" s="34"/>
      <c r="C975" s="34"/>
    </row>
    <row r="976" spans="1:3" ht="18.75" hidden="1" customHeight="1">
      <c r="A976" s="49" t="s">
        <v>852</v>
      </c>
      <c r="B976" s="34"/>
      <c r="C976" s="34"/>
    </row>
    <row r="977" spans="1:3" ht="18.75" hidden="1" customHeight="1">
      <c r="A977" s="49" t="s">
        <v>853</v>
      </c>
      <c r="B977" s="34"/>
      <c r="C977" s="34"/>
    </row>
    <row r="978" spans="1:3" ht="18.75" hidden="1" customHeight="1">
      <c r="A978" s="49" t="s">
        <v>854</v>
      </c>
      <c r="B978" s="34"/>
      <c r="C978" s="34"/>
    </row>
    <row r="979" spans="1:3" ht="18.75" hidden="1" customHeight="1">
      <c r="A979" s="49" t="s">
        <v>855</v>
      </c>
      <c r="B979" s="34"/>
      <c r="C979" s="34"/>
    </row>
    <row r="980" spans="1:3" ht="18.75" hidden="1" customHeight="1">
      <c r="A980" s="49" t="s">
        <v>856</v>
      </c>
      <c r="B980" s="34"/>
      <c r="C980" s="34"/>
    </row>
    <row r="981" spans="1:3" ht="18.75" hidden="1" customHeight="1">
      <c r="A981" s="49" t="s">
        <v>857</v>
      </c>
      <c r="B981" s="34"/>
      <c r="C981" s="34"/>
    </row>
    <row r="982" spans="1:3" ht="18.75" customHeight="1">
      <c r="A982" s="49" t="s">
        <v>858</v>
      </c>
      <c r="B982" s="34">
        <v>433</v>
      </c>
      <c r="C982" s="34"/>
    </row>
    <row r="983" spans="1:3" ht="18.75" customHeight="1">
      <c r="A983" s="49" t="s">
        <v>859</v>
      </c>
      <c r="B983" s="34">
        <v>4719</v>
      </c>
      <c r="C983" s="34">
        <v>1800</v>
      </c>
    </row>
    <row r="984" spans="1:3" ht="18.75" customHeight="1">
      <c r="A984" s="49" t="s">
        <v>860</v>
      </c>
      <c r="B984" s="34">
        <f>SUM(B985:B993)</f>
        <v>0</v>
      </c>
      <c r="C984" s="34">
        <f>SUM(C985:C993)</f>
        <v>0</v>
      </c>
    </row>
    <row r="985" spans="1:3" ht="18.75" hidden="1" customHeight="1">
      <c r="A985" s="49" t="s">
        <v>708</v>
      </c>
      <c r="B985" s="34"/>
      <c r="C985" s="34"/>
    </row>
    <row r="986" spans="1:3" ht="18.75" hidden="1" customHeight="1">
      <c r="A986" s="49" t="s">
        <v>709</v>
      </c>
      <c r="B986" s="34"/>
      <c r="C986" s="34"/>
    </row>
    <row r="987" spans="1:3" ht="18.75" hidden="1" customHeight="1">
      <c r="A987" s="49" t="s">
        <v>710</v>
      </c>
      <c r="B987" s="34"/>
      <c r="C987" s="34"/>
    </row>
    <row r="988" spans="1:3" ht="18.75" hidden="1" customHeight="1">
      <c r="A988" s="49" t="s">
        <v>861</v>
      </c>
      <c r="B988" s="34"/>
      <c r="C988" s="34"/>
    </row>
    <row r="989" spans="1:3" ht="18.75" hidden="1" customHeight="1">
      <c r="A989" s="49" t="s">
        <v>862</v>
      </c>
      <c r="B989" s="34"/>
      <c r="C989" s="34"/>
    </row>
    <row r="990" spans="1:3" ht="18.75" hidden="1" customHeight="1">
      <c r="A990" s="49" t="s">
        <v>863</v>
      </c>
      <c r="B990" s="34"/>
      <c r="C990" s="34"/>
    </row>
    <row r="991" spans="1:3" ht="18.75" hidden="1" customHeight="1">
      <c r="A991" s="49" t="s">
        <v>864</v>
      </c>
      <c r="B991" s="34"/>
      <c r="C991" s="34"/>
    </row>
    <row r="992" spans="1:3" ht="18.75" hidden="1" customHeight="1">
      <c r="A992" s="49" t="s">
        <v>865</v>
      </c>
      <c r="B992" s="34"/>
      <c r="C992" s="34"/>
    </row>
    <row r="993" spans="1:3" ht="18.75" hidden="1" customHeight="1">
      <c r="A993" s="49" t="s">
        <v>866</v>
      </c>
      <c r="B993" s="34"/>
      <c r="C993" s="34"/>
    </row>
    <row r="994" spans="1:3" ht="18.75" customHeight="1">
      <c r="A994" s="49" t="s">
        <v>867</v>
      </c>
      <c r="B994" s="34">
        <f>SUM(B995:B1003)</f>
        <v>0</v>
      </c>
      <c r="C994" s="34">
        <f>SUM(C995:C1003)</f>
        <v>0</v>
      </c>
    </row>
    <row r="995" spans="1:3" ht="18.75" hidden="1" customHeight="1">
      <c r="A995" s="49" t="s">
        <v>708</v>
      </c>
      <c r="B995" s="34"/>
      <c r="C995" s="34"/>
    </row>
    <row r="996" spans="1:3" ht="18.75" hidden="1" customHeight="1">
      <c r="A996" s="49" t="s">
        <v>709</v>
      </c>
      <c r="B996" s="34"/>
      <c r="C996" s="34"/>
    </row>
    <row r="997" spans="1:3" ht="18.75" hidden="1" customHeight="1">
      <c r="A997" s="49" t="s">
        <v>710</v>
      </c>
      <c r="B997" s="34"/>
      <c r="C997" s="34"/>
    </row>
    <row r="998" spans="1:3" ht="18.75" hidden="1" customHeight="1">
      <c r="A998" s="49" t="s">
        <v>868</v>
      </c>
      <c r="B998" s="34"/>
      <c r="C998" s="34"/>
    </row>
    <row r="999" spans="1:3" ht="18.75" hidden="1" customHeight="1">
      <c r="A999" s="49" t="s">
        <v>869</v>
      </c>
      <c r="B999" s="34"/>
      <c r="C999" s="34"/>
    </row>
    <row r="1000" spans="1:3" ht="18.75" hidden="1" customHeight="1">
      <c r="A1000" s="49" t="s">
        <v>870</v>
      </c>
      <c r="B1000" s="34"/>
      <c r="C1000" s="34"/>
    </row>
    <row r="1001" spans="1:3" ht="18.75" hidden="1" customHeight="1">
      <c r="A1001" s="49" t="s">
        <v>871</v>
      </c>
      <c r="B1001" s="34"/>
      <c r="C1001" s="34"/>
    </row>
    <row r="1002" spans="1:3" ht="18.75" hidden="1" customHeight="1">
      <c r="A1002" s="49" t="s">
        <v>872</v>
      </c>
      <c r="B1002" s="34"/>
      <c r="C1002" s="34"/>
    </row>
    <row r="1003" spans="1:3" ht="18.75" hidden="1" customHeight="1">
      <c r="A1003" s="49" t="s">
        <v>873</v>
      </c>
      <c r="B1003" s="34"/>
      <c r="C1003" s="34"/>
    </row>
    <row r="1004" spans="1:3" ht="18.75" customHeight="1">
      <c r="A1004" s="49" t="s">
        <v>874</v>
      </c>
      <c r="B1004" s="34">
        <f>SUM(B1005:B1008)</f>
        <v>2128</v>
      </c>
      <c r="C1004" s="34">
        <f>SUM(C1005:C1008)</f>
        <v>0</v>
      </c>
    </row>
    <row r="1005" spans="1:3" ht="18.75" customHeight="1">
      <c r="A1005" s="49" t="s">
        <v>875</v>
      </c>
      <c r="B1005" s="34">
        <v>356</v>
      </c>
      <c r="C1005" s="34"/>
    </row>
    <row r="1006" spans="1:3" ht="18.75" customHeight="1">
      <c r="A1006" s="49" t="s">
        <v>876</v>
      </c>
      <c r="B1006" s="34">
        <v>1308</v>
      </c>
      <c r="C1006" s="34"/>
    </row>
    <row r="1007" spans="1:3" ht="18.75" customHeight="1">
      <c r="A1007" s="49" t="s">
        <v>877</v>
      </c>
      <c r="B1007" s="34">
        <v>364</v>
      </c>
      <c r="C1007" s="34"/>
    </row>
    <row r="1008" spans="1:3" ht="18.75" customHeight="1">
      <c r="A1008" s="49" t="s">
        <v>878</v>
      </c>
      <c r="B1008" s="34">
        <v>100</v>
      </c>
      <c r="C1008" s="34"/>
    </row>
    <row r="1009" spans="1:3" ht="18.75" customHeight="1">
      <c r="A1009" s="49" t="s">
        <v>879</v>
      </c>
      <c r="B1009" s="34">
        <f>SUM(B1010:B1015)</f>
        <v>0</v>
      </c>
      <c r="C1009" s="34">
        <f>SUM(C1010:C1015)</f>
        <v>0</v>
      </c>
    </row>
    <row r="1010" spans="1:3" ht="18.75" hidden="1" customHeight="1">
      <c r="A1010" s="49" t="s">
        <v>708</v>
      </c>
      <c r="B1010" s="34"/>
      <c r="C1010" s="34"/>
    </row>
    <row r="1011" spans="1:3" ht="18.75" hidden="1" customHeight="1">
      <c r="A1011" s="49" t="s">
        <v>709</v>
      </c>
      <c r="B1011" s="34"/>
      <c r="C1011" s="34"/>
    </row>
    <row r="1012" spans="1:3" ht="18.75" hidden="1" customHeight="1">
      <c r="A1012" s="49" t="s">
        <v>710</v>
      </c>
      <c r="B1012" s="34"/>
      <c r="C1012" s="34"/>
    </row>
    <row r="1013" spans="1:3" ht="18.75" hidden="1" customHeight="1">
      <c r="A1013" s="49" t="s">
        <v>865</v>
      </c>
      <c r="B1013" s="34"/>
      <c r="C1013" s="34"/>
    </row>
    <row r="1014" spans="1:3" ht="18.75" hidden="1" customHeight="1">
      <c r="A1014" s="49" t="s">
        <v>880</v>
      </c>
      <c r="B1014" s="34"/>
      <c r="C1014" s="34"/>
    </row>
    <row r="1015" spans="1:3" ht="18.75" hidden="1" customHeight="1">
      <c r="A1015" s="49" t="s">
        <v>881</v>
      </c>
      <c r="B1015" s="34"/>
      <c r="C1015" s="34"/>
    </row>
    <row r="1016" spans="1:3" ht="18.75" customHeight="1">
      <c r="A1016" s="49" t="s">
        <v>882</v>
      </c>
      <c r="B1016" s="34">
        <f>SUM(B1017:B1020)</f>
        <v>10</v>
      </c>
      <c r="C1016" s="34">
        <f>SUM(C1017:C1020)</f>
        <v>0</v>
      </c>
    </row>
    <row r="1017" spans="1:3" ht="18.75" customHeight="1">
      <c r="A1017" s="49" t="s">
        <v>883</v>
      </c>
      <c r="B1017" s="34"/>
      <c r="C1017" s="34"/>
    </row>
    <row r="1018" spans="1:3" ht="18.75" customHeight="1">
      <c r="A1018" s="49" t="s">
        <v>884</v>
      </c>
      <c r="B1018" s="34">
        <v>10</v>
      </c>
      <c r="C1018" s="34"/>
    </row>
    <row r="1019" spans="1:3" ht="18.75" customHeight="1">
      <c r="A1019" s="49" t="s">
        <v>885</v>
      </c>
      <c r="B1019" s="34"/>
      <c r="C1019" s="34"/>
    </row>
    <row r="1020" spans="1:3" ht="18.75" customHeight="1">
      <c r="A1020" s="49" t="s">
        <v>886</v>
      </c>
      <c r="B1020" s="34"/>
      <c r="C1020" s="34"/>
    </row>
    <row r="1021" spans="1:3" ht="18.75" customHeight="1">
      <c r="A1021" s="49" t="s">
        <v>887</v>
      </c>
      <c r="B1021" s="34">
        <f>SUM(B1022:B1023)</f>
        <v>415</v>
      </c>
      <c r="C1021" s="34">
        <f>SUM(C1022:C1023)</f>
        <v>844</v>
      </c>
    </row>
    <row r="1022" spans="1:3" ht="18.75" customHeight="1">
      <c r="A1022" s="49" t="s">
        <v>888</v>
      </c>
      <c r="B1022" s="34">
        <v>406</v>
      </c>
      <c r="C1022" s="34">
        <v>840</v>
      </c>
    </row>
    <row r="1023" spans="1:3" ht="18.75" customHeight="1">
      <c r="A1023" s="49" t="s">
        <v>889</v>
      </c>
      <c r="B1023" s="34">
        <v>9</v>
      </c>
      <c r="C1023" s="34">
        <v>4</v>
      </c>
    </row>
    <row r="1024" spans="1:3" ht="18.75" customHeight="1">
      <c r="A1024" s="49" t="s">
        <v>86</v>
      </c>
      <c r="B1024" s="34">
        <f>B1025+B1035+B1051+B1056+B1070+B1078+B1084+B1091</f>
        <v>12395</v>
      </c>
      <c r="C1024" s="34">
        <f>C1025+C1035+C1051+C1056+C1070+C1078+C1084+C1091</f>
        <v>3833</v>
      </c>
    </row>
    <row r="1025" spans="1:3" ht="18.75" customHeight="1">
      <c r="A1025" s="49" t="s">
        <v>890</v>
      </c>
      <c r="B1025" s="34">
        <f>SUM(B1026:B1034)</f>
        <v>55</v>
      </c>
      <c r="C1025" s="34">
        <f>SUM(C1026:C1034)</f>
        <v>88</v>
      </c>
    </row>
    <row r="1026" spans="1:3" ht="18.75" customHeight="1">
      <c r="A1026" s="49" t="s">
        <v>708</v>
      </c>
      <c r="B1026" s="34">
        <v>55</v>
      </c>
      <c r="C1026" s="34">
        <v>88</v>
      </c>
    </row>
    <row r="1027" spans="1:3" ht="18.75" hidden="1" customHeight="1">
      <c r="A1027" s="49" t="s">
        <v>709</v>
      </c>
      <c r="B1027" s="34"/>
      <c r="C1027" s="34"/>
    </row>
    <row r="1028" spans="1:3" ht="18.75" hidden="1" customHeight="1">
      <c r="A1028" s="49" t="s">
        <v>710</v>
      </c>
      <c r="B1028" s="34"/>
      <c r="C1028" s="34"/>
    </row>
    <row r="1029" spans="1:3" ht="18.75" hidden="1" customHeight="1">
      <c r="A1029" s="49" t="s">
        <v>891</v>
      </c>
      <c r="B1029" s="34"/>
      <c r="C1029" s="34"/>
    </row>
    <row r="1030" spans="1:3" ht="18.75" hidden="1" customHeight="1">
      <c r="A1030" s="49" t="s">
        <v>892</v>
      </c>
      <c r="B1030" s="34"/>
      <c r="C1030" s="34"/>
    </row>
    <row r="1031" spans="1:3" ht="18.75" hidden="1" customHeight="1">
      <c r="A1031" s="49" t="s">
        <v>893</v>
      </c>
      <c r="B1031" s="34"/>
      <c r="C1031" s="34"/>
    </row>
    <row r="1032" spans="1:3" ht="18.75" hidden="1" customHeight="1">
      <c r="A1032" s="49" t="s">
        <v>894</v>
      </c>
      <c r="B1032" s="34"/>
      <c r="C1032" s="34"/>
    </row>
    <row r="1033" spans="1:3" ht="18.75" hidden="1" customHeight="1">
      <c r="A1033" s="49" t="s">
        <v>895</v>
      </c>
      <c r="B1033" s="34"/>
      <c r="C1033" s="34"/>
    </row>
    <row r="1034" spans="1:3" ht="18.75" hidden="1" customHeight="1">
      <c r="A1034" s="49" t="s">
        <v>896</v>
      </c>
      <c r="B1034" s="34"/>
      <c r="C1034" s="34"/>
    </row>
    <row r="1035" spans="1:3" ht="18.75" customHeight="1">
      <c r="A1035" s="49" t="s">
        <v>897</v>
      </c>
      <c r="B1035" s="34">
        <f>SUM(B1036:B1050)</f>
        <v>0</v>
      </c>
      <c r="C1035" s="34">
        <f>SUM(C1036:C1050)</f>
        <v>0</v>
      </c>
    </row>
    <row r="1036" spans="1:3" ht="18.75" hidden="1" customHeight="1">
      <c r="A1036" s="49" t="s">
        <v>708</v>
      </c>
      <c r="B1036" s="34"/>
      <c r="C1036" s="34"/>
    </row>
    <row r="1037" spans="1:3" ht="18.75" hidden="1" customHeight="1">
      <c r="A1037" s="49" t="s">
        <v>709</v>
      </c>
      <c r="B1037" s="34"/>
      <c r="C1037" s="34"/>
    </row>
    <row r="1038" spans="1:3" ht="18.75" hidden="1" customHeight="1">
      <c r="A1038" s="49" t="s">
        <v>710</v>
      </c>
      <c r="B1038" s="34"/>
      <c r="C1038" s="34"/>
    </row>
    <row r="1039" spans="1:3" ht="18.75" hidden="1" customHeight="1">
      <c r="A1039" s="49" t="s">
        <v>898</v>
      </c>
      <c r="B1039" s="34"/>
      <c r="C1039" s="34"/>
    </row>
    <row r="1040" spans="1:3" ht="18.75" hidden="1" customHeight="1">
      <c r="A1040" s="49" t="s">
        <v>899</v>
      </c>
      <c r="B1040" s="34"/>
      <c r="C1040" s="34"/>
    </row>
    <row r="1041" spans="1:3" ht="18.75" hidden="1" customHeight="1">
      <c r="A1041" s="49" t="s">
        <v>900</v>
      </c>
      <c r="B1041" s="34"/>
      <c r="C1041" s="34"/>
    </row>
    <row r="1042" spans="1:3" ht="18.75" hidden="1" customHeight="1">
      <c r="A1042" s="49" t="s">
        <v>901</v>
      </c>
      <c r="B1042" s="34"/>
      <c r="C1042" s="34"/>
    </row>
    <row r="1043" spans="1:3" ht="18.75" hidden="1" customHeight="1">
      <c r="A1043" s="49" t="s">
        <v>902</v>
      </c>
      <c r="B1043" s="34"/>
      <c r="C1043" s="34"/>
    </row>
    <row r="1044" spans="1:3" ht="18.75" hidden="1" customHeight="1">
      <c r="A1044" s="49" t="s">
        <v>903</v>
      </c>
      <c r="B1044" s="34"/>
      <c r="C1044" s="34"/>
    </row>
    <row r="1045" spans="1:3" ht="18.75" hidden="1" customHeight="1">
      <c r="A1045" s="49" t="s">
        <v>904</v>
      </c>
      <c r="B1045" s="34"/>
      <c r="C1045" s="34"/>
    </row>
    <row r="1046" spans="1:3" ht="18.75" hidden="1" customHeight="1">
      <c r="A1046" s="49" t="s">
        <v>905</v>
      </c>
      <c r="B1046" s="34"/>
      <c r="C1046" s="34"/>
    </row>
    <row r="1047" spans="1:3" ht="18.75" hidden="1" customHeight="1">
      <c r="A1047" s="49" t="s">
        <v>906</v>
      </c>
      <c r="B1047" s="34"/>
      <c r="C1047" s="34"/>
    </row>
    <row r="1048" spans="1:3" ht="18.75" hidden="1" customHeight="1">
      <c r="A1048" s="49" t="s">
        <v>907</v>
      </c>
      <c r="B1048" s="34"/>
      <c r="C1048" s="34"/>
    </row>
    <row r="1049" spans="1:3" ht="18.75" hidden="1" customHeight="1">
      <c r="A1049" s="49" t="s">
        <v>908</v>
      </c>
      <c r="B1049" s="34"/>
      <c r="C1049" s="34"/>
    </row>
    <row r="1050" spans="1:3" ht="18.75" hidden="1" customHeight="1">
      <c r="A1050" s="49" t="s">
        <v>909</v>
      </c>
      <c r="B1050" s="34"/>
      <c r="C1050" s="34"/>
    </row>
    <row r="1051" spans="1:3" ht="18.75" customHeight="1">
      <c r="A1051" s="49" t="s">
        <v>910</v>
      </c>
      <c r="B1051" s="34">
        <f>SUM(B1052:B1055)</f>
        <v>0</v>
      </c>
      <c r="C1051" s="34">
        <f>SUM(C1052:C1055)</f>
        <v>0</v>
      </c>
    </row>
    <row r="1052" spans="1:3" ht="18.75" hidden="1" customHeight="1">
      <c r="A1052" s="49" t="s">
        <v>708</v>
      </c>
      <c r="B1052" s="34"/>
      <c r="C1052" s="34"/>
    </row>
    <row r="1053" spans="1:3" ht="18.75" hidden="1" customHeight="1">
      <c r="A1053" s="49" t="s">
        <v>709</v>
      </c>
      <c r="B1053" s="34"/>
      <c r="C1053" s="34"/>
    </row>
    <row r="1054" spans="1:3" ht="18.75" hidden="1" customHeight="1">
      <c r="A1054" s="49" t="s">
        <v>710</v>
      </c>
      <c r="B1054" s="34"/>
      <c r="C1054" s="34"/>
    </row>
    <row r="1055" spans="1:3" ht="18.75" hidden="1" customHeight="1">
      <c r="A1055" s="49" t="s">
        <v>911</v>
      </c>
      <c r="B1055" s="34"/>
      <c r="C1055" s="34"/>
    </row>
    <row r="1056" spans="1:3" ht="18.75" customHeight="1">
      <c r="A1056" s="49" t="s">
        <v>912</v>
      </c>
      <c r="B1056" s="34">
        <f>SUM(B1057:B1069)</f>
        <v>489</v>
      </c>
      <c r="C1056" s="34">
        <f>SUM(C1057:C1069)</f>
        <v>38</v>
      </c>
    </row>
    <row r="1057" spans="1:3" ht="18.75" customHeight="1">
      <c r="A1057" s="49" t="s">
        <v>708</v>
      </c>
      <c r="B1057" s="34">
        <v>319</v>
      </c>
      <c r="C1057" s="34"/>
    </row>
    <row r="1058" spans="1:3" ht="18.75" customHeight="1">
      <c r="A1058" s="49" t="s">
        <v>709</v>
      </c>
      <c r="B1058" s="34">
        <v>20</v>
      </c>
      <c r="C1058" s="34">
        <v>38</v>
      </c>
    </row>
    <row r="1059" spans="1:3" ht="18.75" hidden="1" customHeight="1">
      <c r="A1059" s="49" t="s">
        <v>710</v>
      </c>
      <c r="B1059" s="34"/>
      <c r="C1059" s="34"/>
    </row>
    <row r="1060" spans="1:3" ht="18.75" hidden="1" customHeight="1">
      <c r="A1060" s="49" t="s">
        <v>913</v>
      </c>
      <c r="B1060" s="34"/>
      <c r="C1060" s="34"/>
    </row>
    <row r="1061" spans="1:3" ht="18.75" hidden="1" customHeight="1">
      <c r="A1061" s="49" t="s">
        <v>914</v>
      </c>
      <c r="B1061" s="34"/>
      <c r="C1061" s="34"/>
    </row>
    <row r="1062" spans="1:3" ht="18.75" hidden="1" customHeight="1">
      <c r="A1062" s="49" t="s">
        <v>915</v>
      </c>
      <c r="B1062" s="34"/>
      <c r="C1062" s="34"/>
    </row>
    <row r="1063" spans="1:3" ht="18.75" customHeight="1">
      <c r="A1063" s="49" t="s">
        <v>916</v>
      </c>
      <c r="B1063" s="34">
        <v>50</v>
      </c>
      <c r="C1063" s="34"/>
    </row>
    <row r="1064" spans="1:3" ht="18.75" customHeight="1">
      <c r="A1064" s="49" t="s">
        <v>917</v>
      </c>
      <c r="B1064" s="34"/>
      <c r="C1064" s="34"/>
    </row>
    <row r="1065" spans="1:3" ht="18.75" customHeight="1">
      <c r="A1065" s="49" t="s">
        <v>918</v>
      </c>
      <c r="B1065" s="34">
        <v>90</v>
      </c>
      <c r="C1065" s="34"/>
    </row>
    <row r="1066" spans="1:3" ht="18.75" hidden="1" customHeight="1">
      <c r="A1066" s="49" t="s">
        <v>919</v>
      </c>
      <c r="B1066" s="34"/>
      <c r="C1066" s="34"/>
    </row>
    <row r="1067" spans="1:3" ht="18.75" hidden="1" customHeight="1">
      <c r="A1067" s="49" t="s">
        <v>865</v>
      </c>
      <c r="B1067" s="34"/>
      <c r="C1067" s="34"/>
    </row>
    <row r="1068" spans="1:3" ht="18.75" hidden="1" customHeight="1">
      <c r="A1068" s="49" t="s">
        <v>920</v>
      </c>
      <c r="B1068" s="34"/>
      <c r="C1068" s="34"/>
    </row>
    <row r="1069" spans="1:3" ht="18.75" customHeight="1">
      <c r="A1069" s="49" t="s">
        <v>921</v>
      </c>
      <c r="B1069" s="34">
        <v>10</v>
      </c>
      <c r="C1069" s="34"/>
    </row>
    <row r="1070" spans="1:3" ht="18.75" customHeight="1">
      <c r="A1070" s="49" t="s">
        <v>922</v>
      </c>
      <c r="B1070" s="34">
        <f>SUM(B1071:B1077)</f>
        <v>754</v>
      </c>
      <c r="C1070" s="34">
        <f>SUM(C1071:C1077)</f>
        <v>530</v>
      </c>
    </row>
    <row r="1071" spans="1:3" ht="18.75" customHeight="1">
      <c r="A1071" s="49" t="s">
        <v>708</v>
      </c>
      <c r="B1071" s="34">
        <v>302</v>
      </c>
      <c r="C1071" s="34">
        <v>294</v>
      </c>
    </row>
    <row r="1072" spans="1:3" ht="18.75" customHeight="1">
      <c r="A1072" s="49" t="s">
        <v>709</v>
      </c>
      <c r="B1072" s="34"/>
      <c r="C1072" s="34"/>
    </row>
    <row r="1073" spans="1:3" ht="18.75" customHeight="1">
      <c r="A1073" s="49" t="s">
        <v>710</v>
      </c>
      <c r="B1073" s="34"/>
      <c r="C1073" s="34"/>
    </row>
    <row r="1074" spans="1:3" ht="18.75" customHeight="1">
      <c r="A1074" s="49" t="s">
        <v>923</v>
      </c>
      <c r="B1074" s="34">
        <v>396</v>
      </c>
      <c r="C1074" s="34">
        <v>210</v>
      </c>
    </row>
    <row r="1075" spans="1:3" ht="18.75" customHeight="1">
      <c r="A1075" s="49" t="s">
        <v>924</v>
      </c>
      <c r="B1075" s="34">
        <v>26</v>
      </c>
      <c r="C1075" s="34">
        <v>26</v>
      </c>
    </row>
    <row r="1076" spans="1:3" ht="18.75" customHeight="1">
      <c r="A1076" s="49" t="s">
        <v>925</v>
      </c>
      <c r="B1076" s="34"/>
      <c r="C1076" s="34"/>
    </row>
    <row r="1077" spans="1:3" ht="18.75" customHeight="1">
      <c r="A1077" s="49" t="s">
        <v>926</v>
      </c>
      <c r="B1077" s="34">
        <v>30</v>
      </c>
      <c r="C1077" s="34"/>
    </row>
    <row r="1078" spans="1:3" ht="18.75" customHeight="1">
      <c r="A1078" s="49" t="s">
        <v>927</v>
      </c>
      <c r="B1078" s="34">
        <f>SUM(B1079:B1083)</f>
        <v>140</v>
      </c>
      <c r="C1078" s="34">
        <f>SUM(C1079:C1083)</f>
        <v>123</v>
      </c>
    </row>
    <row r="1079" spans="1:3" ht="18.75" customHeight="1">
      <c r="A1079" s="49" t="s">
        <v>708</v>
      </c>
      <c r="B1079" s="34">
        <v>120</v>
      </c>
      <c r="C1079" s="34">
        <v>103</v>
      </c>
    </row>
    <row r="1080" spans="1:3" ht="18.75" customHeight="1">
      <c r="A1080" s="49" t="s">
        <v>709</v>
      </c>
      <c r="B1080" s="34">
        <v>20</v>
      </c>
      <c r="C1080" s="34">
        <v>20</v>
      </c>
    </row>
    <row r="1081" spans="1:3" ht="18.75" hidden="1" customHeight="1">
      <c r="A1081" s="49" t="s">
        <v>710</v>
      </c>
      <c r="B1081" s="34"/>
      <c r="C1081" s="34"/>
    </row>
    <row r="1082" spans="1:3" ht="18.75" hidden="1" customHeight="1">
      <c r="A1082" s="49" t="s">
        <v>928</v>
      </c>
      <c r="B1082" s="34"/>
      <c r="C1082" s="34"/>
    </row>
    <row r="1083" spans="1:3" ht="18.75" hidden="1" customHeight="1">
      <c r="A1083" s="49" t="s">
        <v>929</v>
      </c>
      <c r="B1083" s="34"/>
      <c r="C1083" s="34"/>
    </row>
    <row r="1084" spans="1:3" ht="18.75" customHeight="1">
      <c r="A1084" s="49" t="s">
        <v>930</v>
      </c>
      <c r="B1084" s="34">
        <f>SUM(B1085:B1090)</f>
        <v>9233</v>
      </c>
      <c r="C1084" s="34">
        <f>SUM(C1085:C1090)</f>
        <v>3000</v>
      </c>
    </row>
    <row r="1085" spans="1:3" ht="18.75" hidden="1" customHeight="1">
      <c r="A1085" s="49" t="s">
        <v>708</v>
      </c>
      <c r="B1085" s="34"/>
      <c r="C1085" s="34"/>
    </row>
    <row r="1086" spans="1:3" ht="18.75" hidden="1" customHeight="1">
      <c r="A1086" s="49" t="s">
        <v>709</v>
      </c>
      <c r="B1086" s="34"/>
      <c r="C1086" s="34"/>
    </row>
    <row r="1087" spans="1:3" ht="18.75" hidden="1" customHeight="1">
      <c r="A1087" s="49" t="s">
        <v>710</v>
      </c>
      <c r="B1087" s="34"/>
      <c r="C1087" s="34"/>
    </row>
    <row r="1088" spans="1:3" ht="18.75" customHeight="1">
      <c r="A1088" s="49" t="s">
        <v>931</v>
      </c>
      <c r="B1088" s="34">
        <v>39</v>
      </c>
      <c r="C1088" s="34"/>
    </row>
    <row r="1089" spans="1:3" ht="18.75" customHeight="1">
      <c r="A1089" s="49" t="s">
        <v>932</v>
      </c>
      <c r="B1089" s="34">
        <v>9138</v>
      </c>
      <c r="C1089" s="34">
        <v>3000</v>
      </c>
    </row>
    <row r="1090" spans="1:3" ht="18.75" customHeight="1">
      <c r="A1090" s="49" t="s">
        <v>933</v>
      </c>
      <c r="B1090" s="34">
        <v>56</v>
      </c>
      <c r="C1090" s="34"/>
    </row>
    <row r="1091" spans="1:3" ht="18.75" customHeight="1">
      <c r="A1091" s="49" t="s">
        <v>934</v>
      </c>
      <c r="B1091" s="34">
        <f>SUM(B1092:B1097)</f>
        <v>1724</v>
      </c>
      <c r="C1091" s="34">
        <f>SUM(C1092:C1097)</f>
        <v>54</v>
      </c>
    </row>
    <row r="1092" spans="1:3" ht="18.75" customHeight="1">
      <c r="A1092" s="49" t="s">
        <v>935</v>
      </c>
      <c r="B1092" s="34"/>
      <c r="C1092" s="34"/>
    </row>
    <row r="1093" spans="1:3" ht="18.75" customHeight="1">
      <c r="A1093" s="49" t="s">
        <v>936</v>
      </c>
      <c r="B1093" s="34"/>
      <c r="C1093" s="34"/>
    </row>
    <row r="1094" spans="1:3" ht="18.75" customHeight="1">
      <c r="A1094" s="49" t="s">
        <v>937</v>
      </c>
      <c r="B1094" s="34">
        <v>839</v>
      </c>
      <c r="C1094" s="34">
        <v>40</v>
      </c>
    </row>
    <row r="1095" spans="1:3" ht="18.75" customHeight="1">
      <c r="A1095" s="49" t="s">
        <v>938</v>
      </c>
      <c r="B1095" s="34"/>
      <c r="C1095" s="34"/>
    </row>
    <row r="1096" spans="1:3" ht="18.75" customHeight="1">
      <c r="A1096" s="49" t="s">
        <v>939</v>
      </c>
      <c r="B1096" s="34"/>
      <c r="C1096" s="34"/>
    </row>
    <row r="1097" spans="1:3" ht="18.75" customHeight="1">
      <c r="A1097" s="49" t="s">
        <v>940</v>
      </c>
      <c r="B1097" s="34">
        <v>885</v>
      </c>
      <c r="C1097" s="34">
        <v>14</v>
      </c>
    </row>
    <row r="1098" spans="1:3" ht="18.75" customHeight="1">
      <c r="A1098" s="49" t="s">
        <v>85</v>
      </c>
      <c r="B1098" s="34">
        <f>B1099+B1109+B1116+B1122</f>
        <v>3991</v>
      </c>
      <c r="C1098" s="34">
        <f>C1099+C1109+C1116+C1122</f>
        <v>1608</v>
      </c>
    </row>
    <row r="1099" spans="1:3" ht="18.75" customHeight="1">
      <c r="A1099" s="49" t="s">
        <v>941</v>
      </c>
      <c r="B1099" s="34">
        <f>SUM(B1100:B1108)</f>
        <v>1134</v>
      </c>
      <c r="C1099" s="34">
        <f>SUM(C1100:C1108)</f>
        <v>185</v>
      </c>
    </row>
    <row r="1100" spans="1:3" ht="18.75" customHeight="1">
      <c r="A1100" s="49" t="s">
        <v>708</v>
      </c>
      <c r="B1100" s="34">
        <v>170</v>
      </c>
      <c r="C1100" s="34">
        <v>185</v>
      </c>
    </row>
    <row r="1101" spans="1:3" ht="18.75" customHeight="1">
      <c r="A1101" s="49" t="s">
        <v>709</v>
      </c>
      <c r="B1101" s="34">
        <v>70</v>
      </c>
      <c r="C1101" s="34"/>
    </row>
    <row r="1102" spans="1:3" ht="18.75" hidden="1" customHeight="1">
      <c r="A1102" s="49" t="s">
        <v>710</v>
      </c>
      <c r="B1102" s="34"/>
      <c r="C1102" s="34"/>
    </row>
    <row r="1103" spans="1:3" ht="18.75" hidden="1" customHeight="1">
      <c r="A1103" s="49" t="s">
        <v>942</v>
      </c>
      <c r="B1103" s="34"/>
      <c r="C1103" s="34"/>
    </row>
    <row r="1104" spans="1:3" ht="18.75" hidden="1" customHeight="1">
      <c r="A1104" s="49" t="s">
        <v>943</v>
      </c>
      <c r="B1104" s="34"/>
      <c r="C1104" s="34"/>
    </row>
    <row r="1105" spans="1:3" ht="18.75" hidden="1" customHeight="1">
      <c r="A1105" s="49" t="s">
        <v>944</v>
      </c>
      <c r="B1105" s="34"/>
      <c r="C1105" s="34"/>
    </row>
    <row r="1106" spans="1:3" ht="18.75" hidden="1" customHeight="1">
      <c r="A1106" s="49" t="s">
        <v>945</v>
      </c>
      <c r="B1106" s="34"/>
      <c r="C1106" s="34"/>
    </row>
    <row r="1107" spans="1:3" ht="18.75" hidden="1" customHeight="1">
      <c r="A1107" s="49" t="s">
        <v>727</v>
      </c>
      <c r="B1107" s="34"/>
      <c r="C1107" s="34"/>
    </row>
    <row r="1108" spans="1:3" ht="18.75" customHeight="1">
      <c r="A1108" s="49" t="s">
        <v>946</v>
      </c>
      <c r="B1108" s="34">
        <v>894</v>
      </c>
      <c r="C1108" s="34"/>
    </row>
    <row r="1109" spans="1:3" ht="18.75" customHeight="1">
      <c r="A1109" s="49" t="s">
        <v>947</v>
      </c>
      <c r="B1109" s="34">
        <f>SUM(B1110:B1115)</f>
        <v>2545</v>
      </c>
      <c r="C1109" s="34">
        <f>SUM(C1110:C1115)</f>
        <v>1412</v>
      </c>
    </row>
    <row r="1110" spans="1:3" ht="18.75" customHeight="1">
      <c r="A1110" s="49" t="s">
        <v>708</v>
      </c>
      <c r="B1110" s="34">
        <v>249</v>
      </c>
      <c r="C1110" s="34">
        <v>312</v>
      </c>
    </row>
    <row r="1111" spans="1:3" ht="18.75" customHeight="1">
      <c r="A1111" s="49" t="s">
        <v>709</v>
      </c>
      <c r="B1111" s="34">
        <v>10</v>
      </c>
      <c r="C1111" s="34"/>
    </row>
    <row r="1112" spans="1:3" ht="18.75" customHeight="1">
      <c r="A1112" s="49" t="s">
        <v>710</v>
      </c>
      <c r="B1112" s="34"/>
      <c r="C1112" s="34"/>
    </row>
    <row r="1113" spans="1:3" ht="18.75" customHeight="1">
      <c r="A1113" s="49" t="s">
        <v>948</v>
      </c>
      <c r="B1113" s="34">
        <v>1103</v>
      </c>
      <c r="C1113" s="34">
        <v>1100</v>
      </c>
    </row>
    <row r="1114" spans="1:3" ht="18.75" customHeight="1">
      <c r="A1114" s="49" t="s">
        <v>949</v>
      </c>
      <c r="B1114" s="34"/>
      <c r="C1114" s="34"/>
    </row>
    <row r="1115" spans="1:3" ht="18.75" customHeight="1">
      <c r="A1115" s="49" t="s">
        <v>950</v>
      </c>
      <c r="B1115" s="34">
        <v>1183</v>
      </c>
      <c r="C1115" s="34"/>
    </row>
    <row r="1116" spans="1:3" ht="18.75" customHeight="1">
      <c r="A1116" s="49" t="s">
        <v>951</v>
      </c>
      <c r="B1116" s="34">
        <f>SUM(B1117:B1121)</f>
        <v>78</v>
      </c>
      <c r="C1116" s="34">
        <f>SUM(C1117:C1121)</f>
        <v>7</v>
      </c>
    </row>
    <row r="1117" spans="1:3" ht="18.75" hidden="1" customHeight="1">
      <c r="A1117" s="49" t="s">
        <v>708</v>
      </c>
      <c r="B1117" s="34"/>
      <c r="C1117" s="34"/>
    </row>
    <row r="1118" spans="1:3" ht="18.75" hidden="1" customHeight="1">
      <c r="A1118" s="49" t="s">
        <v>709</v>
      </c>
      <c r="B1118" s="34"/>
      <c r="C1118" s="34"/>
    </row>
    <row r="1119" spans="1:3" ht="18.75" hidden="1" customHeight="1">
      <c r="A1119" s="49" t="s">
        <v>710</v>
      </c>
      <c r="B1119" s="34"/>
      <c r="C1119" s="34"/>
    </row>
    <row r="1120" spans="1:3" ht="18.75" hidden="1" customHeight="1">
      <c r="A1120" s="49" t="s">
        <v>952</v>
      </c>
      <c r="B1120" s="34"/>
      <c r="C1120" s="34"/>
    </row>
    <row r="1121" spans="1:3" ht="18.75" customHeight="1">
      <c r="A1121" s="49" t="s">
        <v>953</v>
      </c>
      <c r="B1121" s="34">
        <v>78</v>
      </c>
      <c r="C1121" s="34">
        <v>7</v>
      </c>
    </row>
    <row r="1122" spans="1:3" ht="18.75" customHeight="1">
      <c r="A1122" s="49" t="s">
        <v>954</v>
      </c>
      <c r="B1122" s="34">
        <f>SUM(B1123:B1124)</f>
        <v>234</v>
      </c>
      <c r="C1122" s="34">
        <f>SUM(C1123:C1124)</f>
        <v>4</v>
      </c>
    </row>
    <row r="1123" spans="1:3" ht="18.75" customHeight="1">
      <c r="A1123" s="49" t="s">
        <v>955</v>
      </c>
      <c r="B1123" s="34"/>
      <c r="C1123" s="34"/>
    </row>
    <row r="1124" spans="1:3" ht="18.75" customHeight="1">
      <c r="A1124" s="49" t="s">
        <v>956</v>
      </c>
      <c r="B1124" s="34">
        <v>234</v>
      </c>
      <c r="C1124" s="34">
        <v>4</v>
      </c>
    </row>
    <row r="1125" spans="1:3" ht="18.75" customHeight="1">
      <c r="A1125" s="49" t="s">
        <v>84</v>
      </c>
      <c r="B1125" s="34">
        <f>B1126+B1133+B1139</f>
        <v>74</v>
      </c>
      <c r="C1125" s="34">
        <f>C1126+C1133+C1139</f>
        <v>0</v>
      </c>
    </row>
    <row r="1126" spans="1:3" ht="18.75" customHeight="1">
      <c r="A1126" s="49" t="s">
        <v>957</v>
      </c>
      <c r="B1126" s="34">
        <f>SUM(B1127:B1132)</f>
        <v>0</v>
      </c>
      <c r="C1126" s="34">
        <f>SUM(C1127:C1132)</f>
        <v>0</v>
      </c>
    </row>
    <row r="1127" spans="1:3" ht="18.75" hidden="1" customHeight="1">
      <c r="A1127" s="49" t="s">
        <v>708</v>
      </c>
      <c r="B1127" s="34"/>
      <c r="C1127" s="34"/>
    </row>
    <row r="1128" spans="1:3" ht="18.75" hidden="1" customHeight="1">
      <c r="A1128" s="49" t="s">
        <v>709</v>
      </c>
      <c r="B1128" s="34"/>
      <c r="C1128" s="34"/>
    </row>
    <row r="1129" spans="1:3" ht="18.75" hidden="1" customHeight="1">
      <c r="A1129" s="49" t="s">
        <v>710</v>
      </c>
      <c r="B1129" s="34"/>
      <c r="C1129" s="34"/>
    </row>
    <row r="1130" spans="1:3" ht="18.75" hidden="1" customHeight="1">
      <c r="A1130" s="49" t="s">
        <v>958</v>
      </c>
      <c r="B1130" s="34"/>
      <c r="C1130" s="34"/>
    </row>
    <row r="1131" spans="1:3" ht="18.75" hidden="1" customHeight="1">
      <c r="A1131" s="49" t="s">
        <v>727</v>
      </c>
      <c r="B1131" s="34"/>
      <c r="C1131" s="34"/>
    </row>
    <row r="1132" spans="1:3" ht="18.75" hidden="1" customHeight="1">
      <c r="A1132" s="49" t="s">
        <v>959</v>
      </c>
      <c r="B1132" s="34"/>
      <c r="C1132" s="34"/>
    </row>
    <row r="1133" spans="1:3" ht="18.75" customHeight="1">
      <c r="A1133" s="49" t="s">
        <v>960</v>
      </c>
      <c r="B1133" s="34">
        <f>SUM(B1134:B1138)</f>
        <v>74</v>
      </c>
      <c r="C1133" s="34">
        <f>SUM(C1134:C1138)</f>
        <v>0</v>
      </c>
    </row>
    <row r="1134" spans="1:3" ht="18.75" hidden="1" customHeight="1">
      <c r="A1134" s="49" t="s">
        <v>961</v>
      </c>
      <c r="B1134" s="34"/>
      <c r="C1134" s="34"/>
    </row>
    <row r="1135" spans="1:3" ht="18.75" hidden="1" customHeight="1">
      <c r="A1135" s="49" t="s">
        <v>962</v>
      </c>
      <c r="B1135" s="34"/>
      <c r="C1135" s="34"/>
    </row>
    <row r="1136" spans="1:3" ht="18.75" hidden="1" customHeight="1">
      <c r="A1136" s="49" t="s">
        <v>963</v>
      </c>
      <c r="B1136" s="34"/>
      <c r="C1136" s="34"/>
    </row>
    <row r="1137" spans="1:3" ht="18.75" hidden="1" customHeight="1">
      <c r="A1137" s="49" t="s">
        <v>964</v>
      </c>
      <c r="B1137" s="34"/>
      <c r="C1137" s="34"/>
    </row>
    <row r="1138" spans="1:3" ht="18.75" customHeight="1">
      <c r="A1138" s="49" t="s">
        <v>965</v>
      </c>
      <c r="B1138" s="34">
        <v>74</v>
      </c>
      <c r="C1138" s="34"/>
    </row>
    <row r="1139" spans="1:3" ht="18.75" customHeight="1">
      <c r="A1139" s="49" t="s">
        <v>966</v>
      </c>
      <c r="B1139" s="34"/>
      <c r="C1139" s="34"/>
    </row>
    <row r="1140" spans="1:3" ht="18.75" customHeight="1">
      <c r="A1140" s="49" t="s">
        <v>83</v>
      </c>
      <c r="B1140" s="34">
        <f>SUM(B1141:B1149)</f>
        <v>0</v>
      </c>
      <c r="C1140" s="34">
        <f>SUM(C1141:C1149)</f>
        <v>0</v>
      </c>
    </row>
    <row r="1141" spans="1:3" ht="18.75" hidden="1" customHeight="1">
      <c r="A1141" s="49" t="s">
        <v>967</v>
      </c>
      <c r="B1141" s="34"/>
      <c r="C1141" s="34"/>
    </row>
    <row r="1142" spans="1:3" ht="18.75" hidden="1" customHeight="1">
      <c r="A1142" s="49" t="s">
        <v>968</v>
      </c>
      <c r="B1142" s="34"/>
      <c r="C1142" s="34"/>
    </row>
    <row r="1143" spans="1:3" ht="18.75" hidden="1" customHeight="1">
      <c r="A1143" s="49" t="s">
        <v>969</v>
      </c>
      <c r="B1143" s="34"/>
      <c r="C1143" s="34"/>
    </row>
    <row r="1144" spans="1:3" ht="18.75" hidden="1" customHeight="1">
      <c r="A1144" s="49" t="s">
        <v>970</v>
      </c>
      <c r="B1144" s="34"/>
      <c r="C1144" s="34"/>
    </row>
    <row r="1145" spans="1:3" ht="18.75" hidden="1" customHeight="1">
      <c r="A1145" s="49" t="s">
        <v>971</v>
      </c>
      <c r="B1145" s="34"/>
      <c r="C1145" s="34"/>
    </row>
    <row r="1146" spans="1:3" ht="18.75" hidden="1" customHeight="1">
      <c r="A1146" s="49" t="s">
        <v>726</v>
      </c>
      <c r="B1146" s="34"/>
      <c r="C1146" s="34"/>
    </row>
    <row r="1147" spans="1:3" ht="18.75" hidden="1" customHeight="1">
      <c r="A1147" s="49" t="s">
        <v>972</v>
      </c>
      <c r="B1147" s="34"/>
      <c r="C1147" s="34"/>
    </row>
    <row r="1148" spans="1:3" ht="18.75" hidden="1" customHeight="1">
      <c r="A1148" s="49" t="s">
        <v>973</v>
      </c>
      <c r="B1148" s="34"/>
      <c r="C1148" s="34"/>
    </row>
    <row r="1149" spans="1:3" ht="18.75" hidden="1" customHeight="1">
      <c r="A1149" s="49" t="s">
        <v>974</v>
      </c>
      <c r="B1149" s="34"/>
      <c r="C1149" s="34"/>
    </row>
    <row r="1150" spans="1:3" ht="18.75" customHeight="1">
      <c r="A1150" s="49" t="s">
        <v>82</v>
      </c>
      <c r="B1150" s="34">
        <f>B1151+B1171+B1191+B1200+B1213+B1228</f>
        <v>6318</v>
      </c>
      <c r="C1150" s="34">
        <f>C1151+C1171+C1191+C1200+C1213+C1228</f>
        <v>4423</v>
      </c>
    </row>
    <row r="1151" spans="1:3" ht="18.75" customHeight="1">
      <c r="A1151" s="49" t="s">
        <v>975</v>
      </c>
      <c r="B1151" s="34">
        <f>SUM(B1152:B1170)</f>
        <v>6170</v>
      </c>
      <c r="C1151" s="34">
        <f>SUM(C1152:C1170)</f>
        <v>4331</v>
      </c>
    </row>
    <row r="1152" spans="1:3" ht="18.75" customHeight="1">
      <c r="A1152" s="49" t="s">
        <v>708</v>
      </c>
      <c r="B1152" s="34">
        <v>1630</v>
      </c>
      <c r="C1152" s="34">
        <v>2313</v>
      </c>
    </row>
    <row r="1153" spans="1:3" ht="18.75" customHeight="1">
      <c r="A1153" s="49" t="s">
        <v>709</v>
      </c>
      <c r="B1153" s="34">
        <v>40</v>
      </c>
      <c r="C1153" s="34"/>
    </row>
    <row r="1154" spans="1:3" ht="18.75" customHeight="1">
      <c r="A1154" s="49" t="s">
        <v>710</v>
      </c>
      <c r="B1154" s="34"/>
      <c r="C1154" s="34"/>
    </row>
    <row r="1155" spans="1:3" ht="18.75" customHeight="1">
      <c r="A1155" s="49" t="s">
        <v>976</v>
      </c>
      <c r="B1155" s="34"/>
      <c r="C1155" s="34">
        <v>30</v>
      </c>
    </row>
    <row r="1156" spans="1:3" ht="18.75" customHeight="1">
      <c r="A1156" s="49" t="s">
        <v>977</v>
      </c>
      <c r="B1156" s="34">
        <v>107</v>
      </c>
      <c r="C1156" s="34">
        <v>15</v>
      </c>
    </row>
    <row r="1157" spans="1:3" ht="18.75" customHeight="1">
      <c r="A1157" s="49" t="s">
        <v>978</v>
      </c>
      <c r="B1157" s="34">
        <v>1629</v>
      </c>
      <c r="C1157" s="34">
        <v>1115</v>
      </c>
    </row>
    <row r="1158" spans="1:3" ht="18.75" hidden="1" customHeight="1">
      <c r="A1158" s="49" t="s">
        <v>979</v>
      </c>
      <c r="B1158" s="34"/>
      <c r="C1158" s="34"/>
    </row>
    <row r="1159" spans="1:3" ht="18.75" hidden="1" customHeight="1">
      <c r="A1159" s="49" t="s">
        <v>980</v>
      </c>
      <c r="B1159" s="34"/>
      <c r="C1159" s="34"/>
    </row>
    <row r="1160" spans="1:3" ht="18.75" hidden="1" customHeight="1">
      <c r="A1160" s="49" t="s">
        <v>981</v>
      </c>
      <c r="B1160" s="34"/>
      <c r="C1160" s="34"/>
    </row>
    <row r="1161" spans="1:3" ht="18.75" customHeight="1">
      <c r="A1161" s="49" t="s">
        <v>982</v>
      </c>
      <c r="B1161" s="34">
        <v>60</v>
      </c>
      <c r="C1161" s="34"/>
    </row>
    <row r="1162" spans="1:3" ht="18.75" customHeight="1">
      <c r="A1162" s="49" t="s">
        <v>983</v>
      </c>
      <c r="B1162" s="34">
        <v>1575</v>
      </c>
      <c r="C1162" s="34">
        <v>103</v>
      </c>
    </row>
    <row r="1163" spans="1:3" ht="18.75" customHeight="1">
      <c r="A1163" s="49" t="s">
        <v>984</v>
      </c>
      <c r="B1163" s="34"/>
      <c r="C1163" s="34"/>
    </row>
    <row r="1164" spans="1:3" ht="18.75" customHeight="1">
      <c r="A1164" s="49" t="s">
        <v>985</v>
      </c>
      <c r="B1164" s="34"/>
      <c r="C1164" s="34"/>
    </row>
    <row r="1165" spans="1:3" ht="18.75" customHeight="1">
      <c r="A1165" s="49" t="s">
        <v>986</v>
      </c>
      <c r="B1165" s="34">
        <v>909</v>
      </c>
      <c r="C1165" s="34">
        <v>435</v>
      </c>
    </row>
    <row r="1166" spans="1:3" ht="18.75" hidden="1" customHeight="1">
      <c r="A1166" s="49" t="s">
        <v>987</v>
      </c>
      <c r="B1166" s="34"/>
      <c r="C1166" s="34"/>
    </row>
    <row r="1167" spans="1:3" ht="18.75" hidden="1" customHeight="1">
      <c r="A1167" s="49" t="s">
        <v>988</v>
      </c>
      <c r="B1167" s="34"/>
      <c r="C1167" s="34"/>
    </row>
    <row r="1168" spans="1:3" ht="18.75" hidden="1" customHeight="1">
      <c r="A1168" s="49" t="s">
        <v>989</v>
      </c>
      <c r="B1168" s="34"/>
      <c r="C1168" s="34"/>
    </row>
    <row r="1169" spans="1:3" ht="18.75" hidden="1" customHeight="1">
      <c r="A1169" s="49" t="s">
        <v>727</v>
      </c>
      <c r="B1169" s="34"/>
      <c r="C1169" s="34"/>
    </row>
    <row r="1170" spans="1:3" ht="18.75" customHeight="1">
      <c r="A1170" s="49" t="s">
        <v>990</v>
      </c>
      <c r="B1170" s="34">
        <v>220</v>
      </c>
      <c r="C1170" s="34">
        <v>320</v>
      </c>
    </row>
    <row r="1171" spans="1:3" ht="18.75" customHeight="1">
      <c r="A1171" s="49" t="s">
        <v>991</v>
      </c>
      <c r="B1171" s="34">
        <f>SUM(B1172:B1190)</f>
        <v>0</v>
      </c>
      <c r="C1171" s="34">
        <f>SUM(C1172:C1190)</f>
        <v>0</v>
      </c>
    </row>
    <row r="1172" spans="1:3" ht="18.75" hidden="1" customHeight="1">
      <c r="A1172" s="49" t="s">
        <v>708</v>
      </c>
      <c r="B1172" s="34"/>
      <c r="C1172" s="34"/>
    </row>
    <row r="1173" spans="1:3" ht="18.75" hidden="1" customHeight="1">
      <c r="A1173" s="49" t="s">
        <v>709</v>
      </c>
      <c r="B1173" s="34"/>
      <c r="C1173" s="34"/>
    </row>
    <row r="1174" spans="1:3" ht="18.75" hidden="1" customHeight="1">
      <c r="A1174" s="49" t="s">
        <v>710</v>
      </c>
      <c r="B1174" s="34"/>
      <c r="C1174" s="34"/>
    </row>
    <row r="1175" spans="1:3" ht="18.75" hidden="1" customHeight="1">
      <c r="A1175" s="49" t="s">
        <v>992</v>
      </c>
      <c r="B1175" s="34"/>
      <c r="C1175" s="34"/>
    </row>
    <row r="1176" spans="1:3" ht="18.75" hidden="1" customHeight="1">
      <c r="A1176" s="49" t="s">
        <v>993</v>
      </c>
      <c r="B1176" s="34"/>
      <c r="C1176" s="34"/>
    </row>
    <row r="1177" spans="1:3" ht="18.75" hidden="1" customHeight="1">
      <c r="A1177" s="49" t="s">
        <v>994</v>
      </c>
      <c r="B1177" s="34"/>
      <c r="C1177" s="34"/>
    </row>
    <row r="1178" spans="1:3" ht="18.75" hidden="1" customHeight="1">
      <c r="A1178" s="49" t="s">
        <v>995</v>
      </c>
      <c r="B1178" s="34"/>
      <c r="C1178" s="34"/>
    </row>
    <row r="1179" spans="1:3" ht="18.75" hidden="1" customHeight="1">
      <c r="A1179" s="49" t="s">
        <v>996</v>
      </c>
      <c r="B1179" s="34"/>
      <c r="C1179" s="34"/>
    </row>
    <row r="1180" spans="1:3" ht="18.75" hidden="1" customHeight="1">
      <c r="A1180" s="49" t="s">
        <v>997</v>
      </c>
      <c r="B1180" s="34"/>
      <c r="C1180" s="34"/>
    </row>
    <row r="1181" spans="1:3" ht="18.75" hidden="1" customHeight="1">
      <c r="A1181" s="49" t="s">
        <v>998</v>
      </c>
      <c r="B1181" s="34"/>
      <c r="C1181" s="34"/>
    </row>
    <row r="1182" spans="1:3" ht="18.75" hidden="1" customHeight="1">
      <c r="A1182" s="49" t="s">
        <v>999</v>
      </c>
      <c r="B1182" s="34"/>
      <c r="C1182" s="34"/>
    </row>
    <row r="1183" spans="1:3" ht="18.75" hidden="1" customHeight="1">
      <c r="A1183" s="49" t="s">
        <v>1000</v>
      </c>
      <c r="B1183" s="34"/>
      <c r="C1183" s="34"/>
    </row>
    <row r="1184" spans="1:3" ht="18.75" hidden="1" customHeight="1">
      <c r="A1184" s="49" t="s">
        <v>1001</v>
      </c>
      <c r="B1184" s="34"/>
      <c r="C1184" s="34"/>
    </row>
    <row r="1185" spans="1:3" ht="18.75" hidden="1" customHeight="1">
      <c r="A1185" s="49" t="s">
        <v>1002</v>
      </c>
      <c r="B1185" s="34"/>
      <c r="C1185" s="34"/>
    </row>
    <row r="1186" spans="1:3" ht="18.75" hidden="1" customHeight="1">
      <c r="A1186" s="49" t="s">
        <v>1003</v>
      </c>
      <c r="B1186" s="34"/>
      <c r="C1186" s="34"/>
    </row>
    <row r="1187" spans="1:3" ht="18.75" hidden="1" customHeight="1">
      <c r="A1187" s="49" t="s">
        <v>1004</v>
      </c>
      <c r="B1187" s="34"/>
      <c r="C1187" s="34"/>
    </row>
    <row r="1188" spans="1:3" ht="18.75" hidden="1" customHeight="1">
      <c r="A1188" s="49" t="s">
        <v>1005</v>
      </c>
      <c r="B1188" s="34"/>
      <c r="C1188" s="34"/>
    </row>
    <row r="1189" spans="1:3" ht="18.75" hidden="1" customHeight="1">
      <c r="A1189" s="49" t="s">
        <v>727</v>
      </c>
      <c r="B1189" s="34"/>
      <c r="C1189" s="34"/>
    </row>
    <row r="1190" spans="1:3" ht="18.75" hidden="1" customHeight="1">
      <c r="A1190" s="49" t="s">
        <v>1006</v>
      </c>
      <c r="B1190" s="34"/>
      <c r="C1190" s="34"/>
    </row>
    <row r="1191" spans="1:3" ht="18.75" customHeight="1">
      <c r="A1191" s="49" t="s">
        <v>1007</v>
      </c>
      <c r="B1191" s="34">
        <f>SUM(B1192:B1199)</f>
        <v>0</v>
      </c>
      <c r="C1191" s="34">
        <f>SUM(C1192:C1199)</f>
        <v>0</v>
      </c>
    </row>
    <row r="1192" spans="1:3" ht="18.75" hidden="1" customHeight="1">
      <c r="A1192" s="49" t="s">
        <v>708</v>
      </c>
      <c r="B1192" s="34"/>
      <c r="C1192" s="34"/>
    </row>
    <row r="1193" spans="1:3" ht="18.75" hidden="1" customHeight="1">
      <c r="A1193" s="49" t="s">
        <v>709</v>
      </c>
      <c r="B1193" s="34"/>
      <c r="C1193" s="34"/>
    </row>
    <row r="1194" spans="1:3" ht="18.75" hidden="1" customHeight="1">
      <c r="A1194" s="49" t="s">
        <v>710</v>
      </c>
      <c r="B1194" s="34"/>
      <c r="C1194" s="34"/>
    </row>
    <row r="1195" spans="1:3" ht="18.75" hidden="1" customHeight="1">
      <c r="A1195" s="49" t="s">
        <v>1008</v>
      </c>
      <c r="B1195" s="34"/>
      <c r="C1195" s="34"/>
    </row>
    <row r="1196" spans="1:3" ht="18.75" hidden="1" customHeight="1">
      <c r="A1196" s="49" t="s">
        <v>1009</v>
      </c>
      <c r="B1196" s="34"/>
      <c r="C1196" s="34"/>
    </row>
    <row r="1197" spans="1:3" ht="18.75" hidden="1" customHeight="1">
      <c r="A1197" s="49" t="s">
        <v>1010</v>
      </c>
      <c r="B1197" s="34"/>
      <c r="C1197" s="34"/>
    </row>
    <row r="1198" spans="1:3" ht="18.75" hidden="1" customHeight="1">
      <c r="A1198" s="49" t="s">
        <v>727</v>
      </c>
      <c r="B1198" s="34"/>
      <c r="C1198" s="34"/>
    </row>
    <row r="1199" spans="1:3" ht="18.75" hidden="1" customHeight="1">
      <c r="A1199" s="49" t="s">
        <v>1011</v>
      </c>
      <c r="B1199" s="34"/>
      <c r="C1199" s="34"/>
    </row>
    <row r="1200" spans="1:3" ht="18.75" customHeight="1">
      <c r="A1200" s="49" t="s">
        <v>1012</v>
      </c>
      <c r="B1200" s="34">
        <f>SUM(B1201:B1212)</f>
        <v>63</v>
      </c>
      <c r="C1200" s="34">
        <f>SUM(C1201:C1212)</f>
        <v>10</v>
      </c>
    </row>
    <row r="1201" spans="1:3" ht="18.75" customHeight="1">
      <c r="A1201" s="49" t="s">
        <v>708</v>
      </c>
      <c r="B1201" s="34">
        <v>48</v>
      </c>
      <c r="C1201" s="34"/>
    </row>
    <row r="1202" spans="1:3" ht="18.75" customHeight="1">
      <c r="A1202" s="49" t="s">
        <v>709</v>
      </c>
      <c r="B1202" s="34"/>
      <c r="C1202" s="34"/>
    </row>
    <row r="1203" spans="1:3" ht="18.75" customHeight="1">
      <c r="A1203" s="49" t="s">
        <v>710</v>
      </c>
      <c r="B1203" s="34"/>
      <c r="C1203" s="34"/>
    </row>
    <row r="1204" spans="1:3" ht="18.75" customHeight="1">
      <c r="A1204" s="49" t="s">
        <v>1013</v>
      </c>
      <c r="B1204" s="34">
        <v>15</v>
      </c>
      <c r="C1204" s="34">
        <v>10</v>
      </c>
    </row>
    <row r="1205" spans="1:3" ht="18.75" hidden="1" customHeight="1">
      <c r="A1205" s="49" t="s">
        <v>1014</v>
      </c>
      <c r="B1205" s="34"/>
      <c r="C1205" s="34"/>
    </row>
    <row r="1206" spans="1:3" ht="18.75" hidden="1" customHeight="1">
      <c r="A1206" s="49" t="s">
        <v>1015</v>
      </c>
      <c r="B1206" s="34"/>
      <c r="C1206" s="34"/>
    </row>
    <row r="1207" spans="1:3" ht="18.75" hidden="1" customHeight="1">
      <c r="A1207" s="49" t="s">
        <v>1016</v>
      </c>
      <c r="B1207" s="34"/>
      <c r="C1207" s="34"/>
    </row>
    <row r="1208" spans="1:3" ht="18.75" hidden="1" customHeight="1">
      <c r="A1208" s="49" t="s">
        <v>1017</v>
      </c>
      <c r="B1208" s="34"/>
      <c r="C1208" s="34"/>
    </row>
    <row r="1209" spans="1:3" ht="18.75" hidden="1" customHeight="1">
      <c r="A1209" s="49" t="s">
        <v>1018</v>
      </c>
      <c r="B1209" s="34"/>
      <c r="C1209" s="34"/>
    </row>
    <row r="1210" spans="1:3" ht="18.75" hidden="1" customHeight="1">
      <c r="A1210" s="49" t="s">
        <v>1019</v>
      </c>
      <c r="B1210" s="34"/>
      <c r="C1210" s="34"/>
    </row>
    <row r="1211" spans="1:3" ht="18.75" hidden="1" customHeight="1">
      <c r="A1211" s="49" t="s">
        <v>1020</v>
      </c>
      <c r="B1211" s="34"/>
      <c r="C1211" s="34"/>
    </row>
    <row r="1212" spans="1:3" ht="18.75" hidden="1" customHeight="1">
      <c r="A1212" s="49" t="s">
        <v>1021</v>
      </c>
      <c r="B1212" s="34"/>
      <c r="C1212" s="34"/>
    </row>
    <row r="1213" spans="1:3" ht="18.75" customHeight="1">
      <c r="A1213" s="49" t="s">
        <v>1022</v>
      </c>
      <c r="B1213" s="34">
        <f>SUM(B1214:B1227)</f>
        <v>85</v>
      </c>
      <c r="C1213" s="34">
        <f>SUM(C1214:C1227)</f>
        <v>82</v>
      </c>
    </row>
    <row r="1214" spans="1:3" ht="18.75" hidden="1" customHeight="1">
      <c r="A1214" s="49" t="s">
        <v>708</v>
      </c>
      <c r="B1214" s="34"/>
      <c r="C1214" s="34"/>
    </row>
    <row r="1215" spans="1:3" ht="18.75" hidden="1" customHeight="1">
      <c r="A1215" s="49" t="s">
        <v>709</v>
      </c>
      <c r="B1215" s="34"/>
      <c r="C1215" s="34"/>
    </row>
    <row r="1216" spans="1:3" ht="18.75" hidden="1" customHeight="1">
      <c r="A1216" s="49" t="s">
        <v>710</v>
      </c>
      <c r="B1216" s="34"/>
      <c r="C1216" s="34"/>
    </row>
    <row r="1217" spans="1:3" ht="18.75" hidden="1" customHeight="1">
      <c r="A1217" s="49" t="s">
        <v>1023</v>
      </c>
      <c r="B1217" s="34"/>
      <c r="C1217" s="34"/>
    </row>
    <row r="1218" spans="1:3" ht="18.75" hidden="1" customHeight="1">
      <c r="A1218" s="49" t="s">
        <v>1024</v>
      </c>
      <c r="B1218" s="34"/>
      <c r="C1218" s="34"/>
    </row>
    <row r="1219" spans="1:3" ht="18.75" hidden="1" customHeight="1">
      <c r="A1219" s="49" t="s">
        <v>1025</v>
      </c>
      <c r="B1219" s="34"/>
      <c r="C1219" s="34"/>
    </row>
    <row r="1220" spans="1:3" ht="18.75" hidden="1" customHeight="1">
      <c r="A1220" s="49" t="s">
        <v>1026</v>
      </c>
      <c r="B1220" s="34"/>
      <c r="C1220" s="34"/>
    </row>
    <row r="1221" spans="1:3" ht="18.75" customHeight="1">
      <c r="A1221" s="49" t="s">
        <v>1027</v>
      </c>
      <c r="B1221" s="34">
        <v>16</v>
      </c>
      <c r="C1221" s="34">
        <v>13</v>
      </c>
    </row>
    <row r="1222" spans="1:3" ht="18.75" customHeight="1">
      <c r="A1222" s="49" t="s">
        <v>1028</v>
      </c>
      <c r="B1222" s="34">
        <v>69</v>
      </c>
      <c r="C1222" s="34">
        <v>69</v>
      </c>
    </row>
    <row r="1223" spans="1:3" ht="18.75" hidden="1" customHeight="1">
      <c r="A1223" s="49" t="s">
        <v>1029</v>
      </c>
      <c r="B1223" s="34"/>
      <c r="C1223" s="34"/>
    </row>
    <row r="1224" spans="1:3" ht="18.75" hidden="1" customHeight="1">
      <c r="A1224" s="49" t="s">
        <v>1030</v>
      </c>
      <c r="B1224" s="34"/>
      <c r="C1224" s="34"/>
    </row>
    <row r="1225" spans="1:3" ht="18.75" hidden="1" customHeight="1">
      <c r="A1225" s="49" t="s">
        <v>1031</v>
      </c>
      <c r="B1225" s="34"/>
      <c r="C1225" s="34"/>
    </row>
    <row r="1226" spans="1:3" ht="18.75" hidden="1" customHeight="1">
      <c r="A1226" s="49" t="s">
        <v>1032</v>
      </c>
      <c r="B1226" s="34"/>
      <c r="C1226" s="34"/>
    </row>
    <row r="1227" spans="1:3" ht="18.75" hidden="1" customHeight="1">
      <c r="A1227" s="49" t="s">
        <v>1033</v>
      </c>
      <c r="B1227" s="34"/>
      <c r="C1227" s="34"/>
    </row>
    <row r="1228" spans="1:3" ht="18.75" customHeight="1">
      <c r="A1228" s="49" t="s">
        <v>1034</v>
      </c>
      <c r="B1228" s="34">
        <v>0</v>
      </c>
      <c r="C1228" s="34"/>
    </row>
    <row r="1229" spans="1:3" ht="18.75" customHeight="1">
      <c r="A1229" s="49" t="s">
        <v>81</v>
      </c>
      <c r="B1229" s="34">
        <f>SUM(B1230,B1239,B1243)</f>
        <v>28409</v>
      </c>
      <c r="C1229" s="34">
        <f>SUM(C1230,C1239,C1243)</f>
        <v>13010</v>
      </c>
    </row>
    <row r="1230" spans="1:3" ht="18.75" customHeight="1">
      <c r="A1230" s="49" t="s">
        <v>1035</v>
      </c>
      <c r="B1230" s="34">
        <f>SUM(B1231:B1238)</f>
        <v>28409</v>
      </c>
      <c r="C1230" s="34">
        <f>SUM(C1231:C1238)</f>
        <v>8604</v>
      </c>
    </row>
    <row r="1231" spans="1:3" ht="18.75" customHeight="1">
      <c r="A1231" s="49" t="s">
        <v>1036</v>
      </c>
      <c r="B1231" s="34"/>
      <c r="C1231" s="34"/>
    </row>
    <row r="1232" spans="1:3" ht="18.75" customHeight="1">
      <c r="A1232" s="49" t="s">
        <v>1037</v>
      </c>
      <c r="B1232" s="34"/>
      <c r="C1232" s="34"/>
    </row>
    <row r="1233" spans="1:3" ht="18.75" customHeight="1">
      <c r="A1233" s="49" t="s">
        <v>1038</v>
      </c>
      <c r="B1233" s="34">
        <v>6603</v>
      </c>
      <c r="C1233" s="34">
        <v>2752</v>
      </c>
    </row>
    <row r="1234" spans="1:3" ht="18.75" customHeight="1">
      <c r="A1234" s="49" t="s">
        <v>1039</v>
      </c>
      <c r="B1234" s="34"/>
      <c r="C1234" s="34"/>
    </row>
    <row r="1235" spans="1:3" ht="18.75" customHeight="1">
      <c r="A1235" s="49" t="s">
        <v>1040</v>
      </c>
      <c r="B1235" s="34">
        <v>6001</v>
      </c>
      <c r="C1235" s="34">
        <v>3762</v>
      </c>
    </row>
    <row r="1236" spans="1:3" ht="18.75" customHeight="1">
      <c r="A1236" s="49" t="s">
        <v>1041</v>
      </c>
      <c r="B1236" s="34">
        <v>9698</v>
      </c>
      <c r="C1236" s="34">
        <v>590</v>
      </c>
    </row>
    <row r="1237" spans="1:3" ht="18.75" customHeight="1">
      <c r="A1237" s="49" t="s">
        <v>1042</v>
      </c>
      <c r="B1237" s="34">
        <v>1792</v>
      </c>
      <c r="C1237" s="34">
        <v>1500</v>
      </c>
    </row>
    <row r="1238" spans="1:3" ht="18.75" customHeight="1">
      <c r="A1238" s="49" t="s">
        <v>1043</v>
      </c>
      <c r="B1238" s="34">
        <v>4315</v>
      </c>
      <c r="C1238" s="34"/>
    </row>
    <row r="1239" spans="1:3" ht="18.75" customHeight="1">
      <c r="A1239" s="49" t="s">
        <v>1044</v>
      </c>
      <c r="B1239" s="34">
        <f>SUM(B1240:B1242)</f>
        <v>0</v>
      </c>
      <c r="C1239" s="34">
        <f>SUM(C1240:C1242)</f>
        <v>4406</v>
      </c>
    </row>
    <row r="1240" spans="1:3" ht="18.75" customHeight="1">
      <c r="A1240" s="49" t="s">
        <v>1045</v>
      </c>
      <c r="B1240" s="34"/>
      <c r="C1240" s="34">
        <v>4406</v>
      </c>
    </row>
    <row r="1241" spans="1:3" ht="18.75" customHeight="1">
      <c r="A1241" s="49" t="s">
        <v>1046</v>
      </c>
      <c r="B1241" s="34"/>
      <c r="C1241" s="34"/>
    </row>
    <row r="1242" spans="1:3" ht="18.75" customHeight="1">
      <c r="A1242" s="49" t="s">
        <v>1047</v>
      </c>
      <c r="B1242" s="34"/>
      <c r="C1242" s="34"/>
    </row>
    <row r="1243" spans="1:3" ht="18.75" customHeight="1">
      <c r="A1243" s="49" t="s">
        <v>1048</v>
      </c>
      <c r="B1243" s="34">
        <f>SUM(B1244:B1246)</f>
        <v>0</v>
      </c>
      <c r="C1243" s="34">
        <f>SUM(C1244:C1246)</f>
        <v>0</v>
      </c>
    </row>
    <row r="1244" spans="1:3" ht="18.75" hidden="1" customHeight="1">
      <c r="A1244" s="49" t="s">
        <v>1049</v>
      </c>
      <c r="B1244" s="34"/>
      <c r="C1244" s="34"/>
    </row>
    <row r="1245" spans="1:3" ht="18.75" hidden="1" customHeight="1">
      <c r="A1245" s="49" t="s">
        <v>1050</v>
      </c>
      <c r="B1245" s="34"/>
      <c r="C1245" s="34"/>
    </row>
    <row r="1246" spans="1:3" ht="18.75" hidden="1" customHeight="1">
      <c r="A1246" s="49" t="s">
        <v>1051</v>
      </c>
      <c r="B1246" s="34"/>
      <c r="C1246" s="34"/>
    </row>
    <row r="1247" spans="1:3" ht="18.75" customHeight="1">
      <c r="A1247" s="49" t="s">
        <v>80</v>
      </c>
      <c r="B1247" s="34">
        <f>SUM(B1248,B1263,B1277,B1282,B1288)</f>
        <v>1170</v>
      </c>
      <c r="C1247" s="34">
        <f>SUM(C1248,C1263,C1277,C1282,C1288)</f>
        <v>440</v>
      </c>
    </row>
    <row r="1248" spans="1:3" ht="18.75" customHeight="1">
      <c r="A1248" s="49" t="s">
        <v>1052</v>
      </c>
      <c r="B1248" s="34">
        <f>SUM(B1249:B1262)</f>
        <v>858</v>
      </c>
      <c r="C1248" s="34">
        <f>SUM(C1249:C1262)</f>
        <v>440</v>
      </c>
    </row>
    <row r="1249" spans="1:3" ht="18.75" customHeight="1">
      <c r="A1249" s="49" t="s">
        <v>708</v>
      </c>
      <c r="B1249" s="34">
        <v>195</v>
      </c>
      <c r="C1249" s="34"/>
    </row>
    <row r="1250" spans="1:3" ht="18.75" hidden="1" customHeight="1">
      <c r="A1250" s="49" t="s">
        <v>709</v>
      </c>
      <c r="B1250" s="34"/>
      <c r="C1250" s="34"/>
    </row>
    <row r="1251" spans="1:3" ht="18.75" hidden="1" customHeight="1">
      <c r="A1251" s="49" t="s">
        <v>710</v>
      </c>
      <c r="B1251" s="34"/>
      <c r="C1251" s="34"/>
    </row>
    <row r="1252" spans="1:3" ht="18.75" hidden="1" customHeight="1">
      <c r="A1252" s="49" t="s">
        <v>1053</v>
      </c>
      <c r="B1252" s="34"/>
      <c r="C1252" s="34"/>
    </row>
    <row r="1253" spans="1:3" ht="18.75" hidden="1" customHeight="1">
      <c r="A1253" s="49" t="s">
        <v>1054</v>
      </c>
      <c r="B1253" s="34"/>
      <c r="C1253" s="34"/>
    </row>
    <row r="1254" spans="1:3" ht="18.75" hidden="1" customHeight="1">
      <c r="A1254" s="49" t="s">
        <v>1055</v>
      </c>
      <c r="B1254" s="34"/>
      <c r="C1254" s="34"/>
    </row>
    <row r="1255" spans="1:3" ht="18.75" hidden="1" customHeight="1">
      <c r="A1255" s="49" t="s">
        <v>1056</v>
      </c>
      <c r="B1255" s="34"/>
      <c r="C1255" s="34"/>
    </row>
    <row r="1256" spans="1:3" ht="18.75" hidden="1" customHeight="1">
      <c r="A1256" s="49" t="s">
        <v>1057</v>
      </c>
      <c r="B1256" s="34"/>
      <c r="C1256" s="34"/>
    </row>
    <row r="1257" spans="1:3" ht="18.75" hidden="1" customHeight="1">
      <c r="A1257" s="49" t="s">
        <v>1058</v>
      </c>
      <c r="B1257" s="34"/>
      <c r="C1257" s="34"/>
    </row>
    <row r="1258" spans="1:3" ht="18.75" hidden="1" customHeight="1">
      <c r="A1258" s="49" t="s">
        <v>1059</v>
      </c>
      <c r="B1258" s="34"/>
      <c r="C1258" s="34"/>
    </row>
    <row r="1259" spans="1:3" ht="18.75" customHeight="1">
      <c r="A1259" s="49" t="s">
        <v>1060</v>
      </c>
      <c r="B1259" s="34">
        <v>123</v>
      </c>
      <c r="C1259" s="34">
        <v>123</v>
      </c>
    </row>
    <row r="1260" spans="1:3" ht="18.75" hidden="1" customHeight="1">
      <c r="A1260" s="49" t="s">
        <v>1061</v>
      </c>
      <c r="B1260" s="34"/>
      <c r="C1260" s="34"/>
    </row>
    <row r="1261" spans="1:3" ht="18.75" hidden="1" customHeight="1">
      <c r="A1261" s="49" t="s">
        <v>727</v>
      </c>
      <c r="B1261" s="34"/>
      <c r="C1261" s="34"/>
    </row>
    <row r="1262" spans="1:3" ht="18.75" customHeight="1">
      <c r="A1262" s="49" t="s">
        <v>1062</v>
      </c>
      <c r="B1262" s="34">
        <v>540</v>
      </c>
      <c r="C1262" s="34">
        <v>317</v>
      </c>
    </row>
    <row r="1263" spans="1:3" ht="18.75" customHeight="1">
      <c r="A1263" s="49" t="s">
        <v>1063</v>
      </c>
      <c r="B1263" s="34">
        <f>SUM(B1264:B1276)</f>
        <v>312</v>
      </c>
      <c r="C1263" s="34">
        <f>SUM(C1264:C1276)</f>
        <v>0</v>
      </c>
    </row>
    <row r="1264" spans="1:3" ht="18.75" hidden="1" customHeight="1">
      <c r="A1264" s="49" t="s">
        <v>708</v>
      </c>
      <c r="B1264" s="34"/>
      <c r="C1264" s="34"/>
    </row>
    <row r="1265" spans="1:3" ht="18.75" hidden="1" customHeight="1">
      <c r="A1265" s="49" t="s">
        <v>709</v>
      </c>
      <c r="B1265" s="34"/>
      <c r="C1265" s="34"/>
    </row>
    <row r="1266" spans="1:3" ht="18.75" hidden="1" customHeight="1">
      <c r="A1266" s="49" t="s">
        <v>710</v>
      </c>
      <c r="B1266" s="34"/>
      <c r="C1266" s="34"/>
    </row>
    <row r="1267" spans="1:3" ht="18.75" hidden="1" customHeight="1">
      <c r="A1267" s="49" t="s">
        <v>1064</v>
      </c>
      <c r="B1267" s="34"/>
      <c r="C1267" s="34"/>
    </row>
    <row r="1268" spans="1:3" ht="18.75" hidden="1" customHeight="1">
      <c r="A1268" s="49" t="s">
        <v>1065</v>
      </c>
      <c r="B1268" s="34"/>
      <c r="C1268" s="34"/>
    </row>
    <row r="1269" spans="1:3" ht="18.75" hidden="1" customHeight="1">
      <c r="A1269" s="49" t="s">
        <v>1066</v>
      </c>
      <c r="B1269" s="34"/>
      <c r="C1269" s="34"/>
    </row>
    <row r="1270" spans="1:3" ht="18.75" hidden="1" customHeight="1">
      <c r="A1270" s="49" t="s">
        <v>1067</v>
      </c>
      <c r="B1270" s="34"/>
      <c r="C1270" s="34"/>
    </row>
    <row r="1271" spans="1:3" ht="18.75" hidden="1" customHeight="1">
      <c r="A1271" s="49" t="s">
        <v>1068</v>
      </c>
      <c r="B1271" s="34"/>
      <c r="C1271" s="34"/>
    </row>
    <row r="1272" spans="1:3" ht="18.75" hidden="1" customHeight="1">
      <c r="A1272" s="49" t="s">
        <v>1069</v>
      </c>
      <c r="B1272" s="34"/>
      <c r="C1272" s="34"/>
    </row>
    <row r="1273" spans="1:3" ht="18.75" customHeight="1">
      <c r="A1273" s="49" t="s">
        <v>1070</v>
      </c>
      <c r="B1273" s="34">
        <v>312</v>
      </c>
      <c r="C1273" s="34"/>
    </row>
    <row r="1274" spans="1:3" ht="18.75" hidden="1" customHeight="1">
      <c r="A1274" s="49" t="s">
        <v>1071</v>
      </c>
      <c r="B1274" s="34"/>
      <c r="C1274" s="34"/>
    </row>
    <row r="1275" spans="1:3" ht="18.75" hidden="1" customHeight="1">
      <c r="A1275" s="49" t="s">
        <v>727</v>
      </c>
      <c r="B1275" s="34"/>
      <c r="C1275" s="34"/>
    </row>
    <row r="1276" spans="1:3" ht="18.75" hidden="1" customHeight="1">
      <c r="A1276" s="49" t="s">
        <v>1072</v>
      </c>
      <c r="B1276" s="34"/>
      <c r="C1276" s="34"/>
    </row>
    <row r="1277" spans="1:3" ht="18.75" customHeight="1">
      <c r="A1277" s="49" t="s">
        <v>1073</v>
      </c>
      <c r="B1277" s="34">
        <f>SUM(B1278:B1281)</f>
        <v>0</v>
      </c>
      <c r="C1277" s="34">
        <f>SUM(C1278:C1281)</f>
        <v>0</v>
      </c>
    </row>
    <row r="1278" spans="1:3" ht="18.75" hidden="1" customHeight="1">
      <c r="A1278" s="49" t="s">
        <v>1074</v>
      </c>
      <c r="B1278" s="34"/>
      <c r="C1278" s="34"/>
    </row>
    <row r="1279" spans="1:3" ht="18.75" hidden="1" customHeight="1">
      <c r="A1279" s="49" t="s">
        <v>1075</v>
      </c>
      <c r="B1279" s="34"/>
      <c r="C1279" s="34"/>
    </row>
    <row r="1280" spans="1:3" ht="18.75" hidden="1" customHeight="1">
      <c r="A1280" s="49" t="s">
        <v>1076</v>
      </c>
      <c r="B1280" s="34"/>
      <c r="C1280" s="34"/>
    </row>
    <row r="1281" spans="1:3" ht="18.75" hidden="1" customHeight="1">
      <c r="A1281" s="49" t="s">
        <v>1077</v>
      </c>
      <c r="B1281" s="34"/>
      <c r="C1281" s="34"/>
    </row>
    <row r="1282" spans="1:3" ht="18.75" customHeight="1">
      <c r="A1282" s="49" t="s">
        <v>1078</v>
      </c>
      <c r="B1282" s="34">
        <f>SUM(B1283:B1287)</f>
        <v>0</v>
      </c>
      <c r="C1282" s="34">
        <f>SUM(C1283:C1287)</f>
        <v>0</v>
      </c>
    </row>
    <row r="1283" spans="1:3" ht="18.75" hidden="1" customHeight="1">
      <c r="A1283" s="49" t="s">
        <v>1079</v>
      </c>
      <c r="B1283" s="34"/>
      <c r="C1283" s="34"/>
    </row>
    <row r="1284" spans="1:3" ht="18.75" hidden="1" customHeight="1">
      <c r="A1284" s="49" t="s">
        <v>1080</v>
      </c>
      <c r="B1284" s="34"/>
      <c r="C1284" s="34"/>
    </row>
    <row r="1285" spans="1:3" ht="18.75" hidden="1" customHeight="1">
      <c r="A1285" s="49" t="s">
        <v>1081</v>
      </c>
      <c r="B1285" s="34"/>
      <c r="C1285" s="34"/>
    </row>
    <row r="1286" spans="1:3" ht="18.75" hidden="1" customHeight="1">
      <c r="A1286" s="49" t="s">
        <v>1082</v>
      </c>
      <c r="B1286" s="34"/>
      <c r="C1286" s="34"/>
    </row>
    <row r="1287" spans="1:3" ht="18.75" hidden="1" customHeight="1">
      <c r="A1287" s="49" t="s">
        <v>1083</v>
      </c>
      <c r="B1287" s="34"/>
      <c r="C1287" s="34"/>
    </row>
    <row r="1288" spans="1:3" ht="18.75" customHeight="1">
      <c r="A1288" s="49" t="s">
        <v>1084</v>
      </c>
      <c r="B1288" s="34">
        <f>SUM(B1289:B1299)</f>
        <v>0</v>
      </c>
      <c r="C1288" s="34">
        <f>SUM(C1289:C1299)</f>
        <v>0</v>
      </c>
    </row>
    <row r="1289" spans="1:3" ht="18.75" hidden="1" customHeight="1">
      <c r="A1289" s="49" t="s">
        <v>1085</v>
      </c>
      <c r="B1289" s="34"/>
      <c r="C1289" s="34"/>
    </row>
    <row r="1290" spans="1:3" ht="18.75" hidden="1" customHeight="1">
      <c r="A1290" s="49" t="s">
        <v>1086</v>
      </c>
      <c r="B1290" s="34"/>
      <c r="C1290" s="34"/>
    </row>
    <row r="1291" spans="1:3" ht="18.75" hidden="1" customHeight="1">
      <c r="A1291" s="49" t="s">
        <v>1087</v>
      </c>
      <c r="B1291" s="34"/>
      <c r="C1291" s="34"/>
    </row>
    <row r="1292" spans="1:3" ht="18.75" hidden="1" customHeight="1">
      <c r="A1292" s="49" t="s">
        <v>1088</v>
      </c>
      <c r="B1292" s="34"/>
      <c r="C1292" s="34"/>
    </row>
    <row r="1293" spans="1:3" ht="18.75" hidden="1" customHeight="1">
      <c r="A1293" s="49" t="s">
        <v>1089</v>
      </c>
      <c r="B1293" s="34"/>
      <c r="C1293" s="34"/>
    </row>
    <row r="1294" spans="1:3" ht="18.75" hidden="1" customHeight="1">
      <c r="A1294" s="49" t="s">
        <v>1090</v>
      </c>
      <c r="B1294" s="34"/>
      <c r="C1294" s="34"/>
    </row>
    <row r="1295" spans="1:3" ht="18.75" hidden="1" customHeight="1">
      <c r="A1295" s="49" t="s">
        <v>1091</v>
      </c>
      <c r="B1295" s="34"/>
      <c r="C1295" s="34"/>
    </row>
    <row r="1296" spans="1:3" ht="18.75" hidden="1" customHeight="1">
      <c r="A1296" s="49" t="s">
        <v>1092</v>
      </c>
      <c r="B1296" s="34"/>
      <c r="C1296" s="34"/>
    </row>
    <row r="1297" spans="1:3" ht="18.75" hidden="1" customHeight="1">
      <c r="A1297" s="49" t="s">
        <v>1093</v>
      </c>
      <c r="B1297" s="34"/>
      <c r="C1297" s="34"/>
    </row>
    <row r="1298" spans="1:3" ht="18.75" hidden="1" customHeight="1">
      <c r="A1298" s="49" t="s">
        <v>1094</v>
      </c>
      <c r="B1298" s="34"/>
      <c r="C1298" s="34"/>
    </row>
    <row r="1299" spans="1:3" ht="18.75" hidden="1" customHeight="1">
      <c r="A1299" s="49" t="s">
        <v>1095</v>
      </c>
      <c r="B1299" s="34"/>
      <c r="C1299" s="34"/>
    </row>
    <row r="1300" spans="1:3" ht="18.75" customHeight="1">
      <c r="A1300" s="49" t="s">
        <v>79</v>
      </c>
      <c r="B1300" s="34"/>
      <c r="C1300" s="34">
        <v>2518</v>
      </c>
    </row>
    <row r="1301" spans="1:3" ht="18.75" customHeight="1">
      <c r="A1301" s="49" t="s">
        <v>78</v>
      </c>
      <c r="B1301" s="34">
        <f>SUM(B1302)</f>
        <v>2516</v>
      </c>
      <c r="C1301" s="34">
        <f>SUM(C1302)</f>
        <v>2146</v>
      </c>
    </row>
    <row r="1302" spans="1:3" ht="18.75" customHeight="1">
      <c r="A1302" s="49" t="s">
        <v>1096</v>
      </c>
      <c r="B1302" s="34">
        <f>SUM(B1303:B1306)</f>
        <v>2516</v>
      </c>
      <c r="C1302" s="34">
        <f>SUM(C1303:C1306)</f>
        <v>2146</v>
      </c>
    </row>
    <row r="1303" spans="1:3" ht="18.75" customHeight="1">
      <c r="A1303" s="49" t="s">
        <v>1097</v>
      </c>
      <c r="B1303" s="34">
        <v>2516</v>
      </c>
      <c r="C1303" s="34">
        <v>2086</v>
      </c>
    </row>
    <row r="1304" spans="1:3" ht="18.75" customHeight="1">
      <c r="A1304" s="49" t="s">
        <v>1098</v>
      </c>
      <c r="B1304" s="34"/>
      <c r="C1304" s="34"/>
    </row>
    <row r="1305" spans="1:3" ht="18.75" customHeight="1">
      <c r="A1305" s="49" t="s">
        <v>1099</v>
      </c>
      <c r="B1305" s="34"/>
      <c r="C1305" s="34">
        <v>60</v>
      </c>
    </row>
    <row r="1306" spans="1:3" ht="18.75" customHeight="1">
      <c r="A1306" s="49" t="s">
        <v>1100</v>
      </c>
      <c r="B1306" s="34"/>
      <c r="C1306" s="34"/>
    </row>
    <row r="1307" spans="1:3" ht="18.75" customHeight="1">
      <c r="A1307" s="49" t="s">
        <v>77</v>
      </c>
      <c r="B1307" s="34">
        <f>SUM(B1308)</f>
        <v>0</v>
      </c>
      <c r="C1307" s="34">
        <f>SUM(C1308)</f>
        <v>0</v>
      </c>
    </row>
    <row r="1308" spans="1:3" ht="18.75" customHeight="1">
      <c r="A1308" s="49" t="s">
        <v>1101</v>
      </c>
      <c r="B1308" s="34"/>
      <c r="C1308" s="34"/>
    </row>
    <row r="1309" spans="1:3" ht="18.75" customHeight="1">
      <c r="A1309" s="49" t="s">
        <v>76</v>
      </c>
      <c r="B1309" s="34">
        <f>B1310+B1311</f>
        <v>1402</v>
      </c>
      <c r="C1309" s="34">
        <f>C1310+C1311</f>
        <v>765</v>
      </c>
    </row>
    <row r="1310" spans="1:3" ht="18.75" customHeight="1">
      <c r="A1310" s="49" t="s">
        <v>1102</v>
      </c>
      <c r="B1310" s="34"/>
      <c r="C1310" s="34"/>
    </row>
    <row r="1311" spans="1:3" ht="18.75" customHeight="1">
      <c r="A1311" s="49" t="s">
        <v>1103</v>
      </c>
      <c r="B1311" s="34">
        <v>1402</v>
      </c>
      <c r="C1311" s="34">
        <v>765</v>
      </c>
    </row>
    <row r="1312" spans="1:3" ht="18.75" customHeight="1">
      <c r="A1312" s="49"/>
      <c r="B1312" s="34"/>
      <c r="C1312" s="34"/>
    </row>
    <row r="1313" spans="1:3" ht="18.75" customHeight="1">
      <c r="A1313" s="49"/>
      <c r="B1313" s="34"/>
      <c r="C1313" s="34"/>
    </row>
    <row r="1314" spans="1:3" ht="18.75" customHeight="1">
      <c r="A1314" s="53" t="s">
        <v>1104</v>
      </c>
      <c r="B1314" s="198">
        <f>B5+B258+B261+B272+B391+B445+B501+B550+B666+B737+B809+B829+B960+B1024+B1098+B1125+B1140+B1150+B1229+B1247+B1301+B1307+B1309</f>
        <v>527387</v>
      </c>
      <c r="C1314" s="198">
        <f>C5+C258+C261+C272+C391+C445+C501+C550+C666+C737+C809+C829+C960+C1024+C1098+C1125+C1140+C1150+C1229+C1247+C1301+C1307+C1309+C1300</f>
        <v>336737</v>
      </c>
    </row>
  </sheetData>
  <autoFilter ref="A4:C1311"/>
  <mergeCells count="1">
    <mergeCell ref="A2:C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40" workbookViewId="0">
      <selection activeCell="B12" sqref="B12"/>
    </sheetView>
  </sheetViews>
  <sheetFormatPr defaultRowHeight="13.5"/>
  <cols>
    <col min="1" max="1" width="49.5" customWidth="1"/>
    <col min="2" max="2" width="29.625" customWidth="1"/>
    <col min="3" max="3" width="25" customWidth="1"/>
  </cols>
  <sheetData>
    <row r="1" spans="1:2" ht="14.25">
      <c r="A1" s="37" t="s">
        <v>1163</v>
      </c>
    </row>
    <row r="2" spans="1:2" ht="20.25">
      <c r="A2" s="214" t="s">
        <v>1109</v>
      </c>
      <c r="B2" s="214"/>
    </row>
    <row r="3" spans="1:2" ht="21.75" customHeight="1">
      <c r="A3" s="54"/>
      <c r="B3" s="65" t="s">
        <v>1161</v>
      </c>
    </row>
    <row r="4" spans="1:2" ht="25.5" customHeight="1">
      <c r="A4" s="71" t="s">
        <v>1110</v>
      </c>
      <c r="B4" s="71" t="s">
        <v>1111</v>
      </c>
    </row>
    <row r="5" spans="1:2" s="68" customFormat="1" ht="20.25" customHeight="1">
      <c r="A5" s="66" t="s">
        <v>1112</v>
      </c>
      <c r="B5" s="67">
        <f>SUM(B6:B16)</f>
        <v>121087.87000000004</v>
      </c>
    </row>
    <row r="6" spans="1:2" ht="20.25" customHeight="1">
      <c r="A6" s="55" t="s">
        <v>1113</v>
      </c>
      <c r="B6" s="56">
        <v>47103.76</v>
      </c>
    </row>
    <row r="7" spans="1:2" ht="20.25" customHeight="1">
      <c r="A7" s="57" t="s">
        <v>1114</v>
      </c>
      <c r="B7" s="56">
        <v>14185.72</v>
      </c>
    </row>
    <row r="8" spans="1:2" ht="20.25" customHeight="1">
      <c r="A8" s="57" t="s">
        <v>1115</v>
      </c>
      <c r="B8" s="56">
        <v>3672.29</v>
      </c>
    </row>
    <row r="9" spans="1:2" ht="20.25" customHeight="1">
      <c r="A9" s="57" t="s">
        <v>1116</v>
      </c>
      <c r="B9" s="56">
        <v>22169.920000000031</v>
      </c>
    </row>
    <row r="10" spans="1:2" ht="20.25" customHeight="1">
      <c r="A10" s="58" t="s">
        <v>1117</v>
      </c>
      <c r="B10" s="59">
        <v>17014.169999999998</v>
      </c>
    </row>
    <row r="11" spans="1:2" ht="20.25" customHeight="1">
      <c r="A11" s="57" t="s">
        <v>1118</v>
      </c>
      <c r="B11" s="56">
        <v>3453.2700000000018</v>
      </c>
    </row>
    <row r="12" spans="1:2" ht="20.25" customHeight="1">
      <c r="A12" s="57" t="s">
        <v>1119</v>
      </c>
      <c r="B12" s="56">
        <v>145.1</v>
      </c>
    </row>
    <row r="13" spans="1:2" ht="20.25" customHeight="1">
      <c r="A13" s="57" t="s">
        <v>1120</v>
      </c>
      <c r="B13" s="56">
        <v>788.97000000000094</v>
      </c>
    </row>
    <row r="14" spans="1:2" ht="20.25" customHeight="1">
      <c r="A14" s="57" t="s">
        <v>1121</v>
      </c>
      <c r="B14" s="56">
        <v>371.18999999999983</v>
      </c>
    </row>
    <row r="15" spans="1:2" ht="20.25" customHeight="1">
      <c r="A15" s="57" t="s">
        <v>1122</v>
      </c>
      <c r="B15" s="56">
        <v>451.37</v>
      </c>
    </row>
    <row r="16" spans="1:2" ht="20.25" customHeight="1">
      <c r="A16" s="60" t="s">
        <v>1123</v>
      </c>
      <c r="B16" s="56">
        <v>11732.11</v>
      </c>
    </row>
    <row r="17" spans="1:2" s="68" customFormat="1" ht="20.25" customHeight="1">
      <c r="A17" s="69" t="s">
        <v>1124</v>
      </c>
      <c r="B17" s="67">
        <f>SUM(B18:B45)</f>
        <v>15827.7</v>
      </c>
    </row>
    <row r="18" spans="1:2" ht="20.25" customHeight="1">
      <c r="A18" s="61" t="s">
        <v>1125</v>
      </c>
      <c r="B18" s="56">
        <v>2355.94</v>
      </c>
    </row>
    <row r="19" spans="1:2" ht="20.25" customHeight="1">
      <c r="A19" s="61" t="s">
        <v>1126</v>
      </c>
      <c r="B19" s="56">
        <v>414.99</v>
      </c>
    </row>
    <row r="20" spans="1:2" ht="20.25" customHeight="1">
      <c r="A20" s="61" t="s">
        <v>1127</v>
      </c>
      <c r="B20" s="56">
        <v>9.0900000000000016</v>
      </c>
    </row>
    <row r="21" spans="1:2" ht="20.25" customHeight="1">
      <c r="A21" s="61" t="s">
        <v>1128</v>
      </c>
      <c r="B21" s="56">
        <v>8.59</v>
      </c>
    </row>
    <row r="22" spans="1:2" ht="20.25" customHeight="1">
      <c r="A22" s="61" t="s">
        <v>1129</v>
      </c>
      <c r="B22" s="56">
        <v>497.43</v>
      </c>
    </row>
    <row r="23" spans="1:2" ht="20.25" customHeight="1">
      <c r="A23" s="61" t="s">
        <v>1130</v>
      </c>
      <c r="B23" s="56">
        <v>907.10000000000025</v>
      </c>
    </row>
    <row r="24" spans="1:2" ht="20.25" customHeight="1">
      <c r="A24" s="61" t="s">
        <v>1131</v>
      </c>
      <c r="B24" s="56">
        <v>211.99</v>
      </c>
    </row>
    <row r="25" spans="1:2" ht="20.25" customHeight="1">
      <c r="A25" s="61" t="s">
        <v>1132</v>
      </c>
      <c r="B25" s="62">
        <v>5.2</v>
      </c>
    </row>
    <row r="26" spans="1:2" ht="20.25" customHeight="1">
      <c r="A26" s="61" t="s">
        <v>1133</v>
      </c>
      <c r="B26" s="56">
        <v>143.15</v>
      </c>
    </row>
    <row r="27" spans="1:2" ht="20.25" customHeight="1">
      <c r="A27" s="61" t="s">
        <v>1134</v>
      </c>
      <c r="B27" s="56">
        <v>687.91999999999973</v>
      </c>
    </row>
    <row r="28" spans="1:2" ht="20.25" customHeight="1">
      <c r="A28" s="61" t="s">
        <v>1135</v>
      </c>
      <c r="B28" s="56">
        <v>0</v>
      </c>
    </row>
    <row r="29" spans="1:2" ht="20.25" customHeight="1">
      <c r="A29" s="61" t="s">
        <v>1136</v>
      </c>
      <c r="B29" s="56">
        <v>2145.5100000000002</v>
      </c>
    </row>
    <row r="30" spans="1:2" ht="20.25" customHeight="1">
      <c r="A30" s="61" t="s">
        <v>1137</v>
      </c>
      <c r="B30" s="56">
        <v>14.7</v>
      </c>
    </row>
    <row r="31" spans="1:2" ht="20.25" customHeight="1">
      <c r="A31" s="61" t="s">
        <v>1138</v>
      </c>
      <c r="B31" s="56">
        <v>347.37</v>
      </c>
    </row>
    <row r="32" spans="1:2" ht="20.25" customHeight="1">
      <c r="A32" s="61" t="s">
        <v>1139</v>
      </c>
      <c r="B32" s="56">
        <v>1090.8599999999999</v>
      </c>
    </row>
    <row r="33" spans="1:2" ht="20.25" customHeight="1">
      <c r="A33" s="61" t="s">
        <v>1140</v>
      </c>
      <c r="B33" s="56">
        <v>1214.25</v>
      </c>
    </row>
    <row r="34" spans="1:2" ht="20.25" customHeight="1">
      <c r="A34" s="61" t="s">
        <v>1141</v>
      </c>
      <c r="B34" s="56">
        <v>822.33000000000015</v>
      </c>
    </row>
    <row r="35" spans="1:2" ht="20.25" customHeight="1">
      <c r="A35" s="61" t="s">
        <v>1142</v>
      </c>
      <c r="B35" s="63">
        <v>22.41</v>
      </c>
    </row>
    <row r="36" spans="1:2" ht="20.25" customHeight="1">
      <c r="A36" s="61" t="s">
        <v>1143</v>
      </c>
      <c r="B36" s="63">
        <v>3.48</v>
      </c>
    </row>
    <row r="37" spans="1:2" ht="20.25" customHeight="1">
      <c r="A37" s="61" t="s">
        <v>1144</v>
      </c>
      <c r="B37" s="63">
        <v>129.38999999999999</v>
      </c>
    </row>
    <row r="38" spans="1:2" ht="20.25" customHeight="1">
      <c r="A38" s="61" t="s">
        <v>1145</v>
      </c>
      <c r="B38" s="63">
        <v>4.2</v>
      </c>
    </row>
    <row r="39" spans="1:2" ht="20.25" customHeight="1">
      <c r="A39" s="61" t="s">
        <v>1146</v>
      </c>
      <c r="B39" s="63">
        <v>878.1800000000004</v>
      </c>
    </row>
    <row r="40" spans="1:2" ht="20.25" customHeight="1">
      <c r="A40" s="61" t="s">
        <v>1147</v>
      </c>
      <c r="B40" s="63">
        <v>1291.99</v>
      </c>
    </row>
    <row r="41" spans="1:2" ht="20.25" customHeight="1">
      <c r="A41" s="61" t="s">
        <v>1148</v>
      </c>
      <c r="B41" s="63">
        <v>894.6</v>
      </c>
    </row>
    <row r="42" spans="1:2" ht="20.25" customHeight="1">
      <c r="A42" s="61" t="s">
        <v>1149</v>
      </c>
      <c r="B42" s="63">
        <v>584.07000000000039</v>
      </c>
    </row>
    <row r="43" spans="1:2" ht="20.25" customHeight="1">
      <c r="A43" s="61" t="s">
        <v>1150</v>
      </c>
      <c r="B43" s="63">
        <v>3.6</v>
      </c>
    </row>
    <row r="44" spans="1:2" ht="20.25" customHeight="1">
      <c r="A44" s="61" t="s">
        <v>1151</v>
      </c>
      <c r="B44" s="63">
        <v>956.36</v>
      </c>
    </row>
    <row r="45" spans="1:2" ht="20.25" customHeight="1">
      <c r="A45" s="61" t="s">
        <v>1152</v>
      </c>
      <c r="B45" s="63">
        <v>183</v>
      </c>
    </row>
    <row r="46" spans="1:2" s="68" customFormat="1" ht="20.25" customHeight="1">
      <c r="A46" s="70" t="s">
        <v>1153</v>
      </c>
      <c r="B46" s="67">
        <f>SUM(B47:B50)</f>
        <v>4524.4999999999973</v>
      </c>
    </row>
    <row r="47" spans="1:2" ht="20.25" customHeight="1">
      <c r="A47" s="61" t="s">
        <v>1154</v>
      </c>
      <c r="B47" s="64">
        <v>37.35</v>
      </c>
    </row>
    <row r="48" spans="1:2" ht="20.25" customHeight="1">
      <c r="A48" s="61" t="s">
        <v>1155</v>
      </c>
      <c r="B48" s="56">
        <v>10.98</v>
      </c>
    </row>
    <row r="49" spans="1:2" ht="20.25" customHeight="1">
      <c r="A49" s="61" t="s">
        <v>1156</v>
      </c>
      <c r="B49" s="56">
        <v>4406.7699999999977</v>
      </c>
    </row>
    <row r="50" spans="1:2" ht="20.25" customHeight="1">
      <c r="A50" s="61" t="s">
        <v>1157</v>
      </c>
      <c r="B50" s="56">
        <v>69.400000000000006</v>
      </c>
    </row>
    <row r="51" spans="1:2" s="68" customFormat="1" ht="25.5" customHeight="1">
      <c r="A51" s="70" t="s">
        <v>1162</v>
      </c>
      <c r="B51" s="67">
        <f>+B46+B17+B5</f>
        <v>141440.07000000004</v>
      </c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31" workbookViewId="0">
      <selection activeCell="B7" sqref="B7"/>
    </sheetView>
  </sheetViews>
  <sheetFormatPr defaultColWidth="9" defaultRowHeight="13.5"/>
  <cols>
    <col min="1" max="1" width="34.625" customWidth="1"/>
    <col min="2" max="2" width="10.25" style="148" customWidth="1"/>
    <col min="3" max="3" width="28.625" customWidth="1"/>
    <col min="4" max="4" width="10.125" style="54" customWidth="1"/>
    <col min="257" max="257" width="34.625" customWidth="1"/>
    <col min="258" max="258" width="10.25" customWidth="1"/>
    <col min="259" max="259" width="28.625" customWidth="1"/>
    <col min="260" max="260" width="10.125" customWidth="1"/>
    <col min="513" max="513" width="34.625" customWidth="1"/>
    <col min="514" max="514" width="10.25" customWidth="1"/>
    <col min="515" max="515" width="28.625" customWidth="1"/>
    <col min="516" max="516" width="10.125" customWidth="1"/>
    <col min="769" max="769" width="34.625" customWidth="1"/>
    <col min="770" max="770" width="10.25" customWidth="1"/>
    <col min="771" max="771" width="28.625" customWidth="1"/>
    <col min="772" max="772" width="10.125" customWidth="1"/>
    <col min="1025" max="1025" width="34.625" customWidth="1"/>
    <col min="1026" max="1026" width="10.25" customWidth="1"/>
    <col min="1027" max="1027" width="28.625" customWidth="1"/>
    <col min="1028" max="1028" width="10.125" customWidth="1"/>
    <col min="1281" max="1281" width="34.625" customWidth="1"/>
    <col min="1282" max="1282" width="10.25" customWidth="1"/>
    <col min="1283" max="1283" width="28.625" customWidth="1"/>
    <col min="1284" max="1284" width="10.125" customWidth="1"/>
    <col min="1537" max="1537" width="34.625" customWidth="1"/>
    <col min="1538" max="1538" width="10.25" customWidth="1"/>
    <col min="1539" max="1539" width="28.625" customWidth="1"/>
    <col min="1540" max="1540" width="10.125" customWidth="1"/>
    <col min="1793" max="1793" width="34.625" customWidth="1"/>
    <col min="1794" max="1794" width="10.25" customWidth="1"/>
    <col min="1795" max="1795" width="28.625" customWidth="1"/>
    <col min="1796" max="1796" width="10.125" customWidth="1"/>
    <col min="2049" max="2049" width="34.625" customWidth="1"/>
    <col min="2050" max="2050" width="10.25" customWidth="1"/>
    <col min="2051" max="2051" width="28.625" customWidth="1"/>
    <col min="2052" max="2052" width="10.125" customWidth="1"/>
    <col min="2305" max="2305" width="34.625" customWidth="1"/>
    <col min="2306" max="2306" width="10.25" customWidth="1"/>
    <col min="2307" max="2307" width="28.625" customWidth="1"/>
    <col min="2308" max="2308" width="10.125" customWidth="1"/>
    <col min="2561" max="2561" width="34.625" customWidth="1"/>
    <col min="2562" max="2562" width="10.25" customWidth="1"/>
    <col min="2563" max="2563" width="28.625" customWidth="1"/>
    <col min="2564" max="2564" width="10.125" customWidth="1"/>
    <col min="2817" max="2817" width="34.625" customWidth="1"/>
    <col min="2818" max="2818" width="10.25" customWidth="1"/>
    <col min="2819" max="2819" width="28.625" customWidth="1"/>
    <col min="2820" max="2820" width="10.125" customWidth="1"/>
    <col min="3073" max="3073" width="34.625" customWidth="1"/>
    <col min="3074" max="3074" width="10.25" customWidth="1"/>
    <col min="3075" max="3075" width="28.625" customWidth="1"/>
    <col min="3076" max="3076" width="10.125" customWidth="1"/>
    <col min="3329" max="3329" width="34.625" customWidth="1"/>
    <col min="3330" max="3330" width="10.25" customWidth="1"/>
    <col min="3331" max="3331" width="28.625" customWidth="1"/>
    <col min="3332" max="3332" width="10.125" customWidth="1"/>
    <col min="3585" max="3585" width="34.625" customWidth="1"/>
    <col min="3586" max="3586" width="10.25" customWidth="1"/>
    <col min="3587" max="3587" width="28.625" customWidth="1"/>
    <col min="3588" max="3588" width="10.125" customWidth="1"/>
    <col min="3841" max="3841" width="34.625" customWidth="1"/>
    <col min="3842" max="3842" width="10.25" customWidth="1"/>
    <col min="3843" max="3843" width="28.625" customWidth="1"/>
    <col min="3844" max="3844" width="10.125" customWidth="1"/>
    <col min="4097" max="4097" width="34.625" customWidth="1"/>
    <col min="4098" max="4098" width="10.25" customWidth="1"/>
    <col min="4099" max="4099" width="28.625" customWidth="1"/>
    <col min="4100" max="4100" width="10.125" customWidth="1"/>
    <col min="4353" max="4353" width="34.625" customWidth="1"/>
    <col min="4354" max="4354" width="10.25" customWidth="1"/>
    <col min="4355" max="4355" width="28.625" customWidth="1"/>
    <col min="4356" max="4356" width="10.125" customWidth="1"/>
    <col min="4609" max="4609" width="34.625" customWidth="1"/>
    <col min="4610" max="4610" width="10.25" customWidth="1"/>
    <col min="4611" max="4611" width="28.625" customWidth="1"/>
    <col min="4612" max="4612" width="10.125" customWidth="1"/>
    <col min="4865" max="4865" width="34.625" customWidth="1"/>
    <col min="4866" max="4866" width="10.25" customWidth="1"/>
    <col min="4867" max="4867" width="28.625" customWidth="1"/>
    <col min="4868" max="4868" width="10.125" customWidth="1"/>
    <col min="5121" max="5121" width="34.625" customWidth="1"/>
    <col min="5122" max="5122" width="10.25" customWidth="1"/>
    <col min="5123" max="5123" width="28.625" customWidth="1"/>
    <col min="5124" max="5124" width="10.125" customWidth="1"/>
    <col min="5377" max="5377" width="34.625" customWidth="1"/>
    <col min="5378" max="5378" width="10.25" customWidth="1"/>
    <col min="5379" max="5379" width="28.625" customWidth="1"/>
    <col min="5380" max="5380" width="10.125" customWidth="1"/>
    <col min="5633" max="5633" width="34.625" customWidth="1"/>
    <col min="5634" max="5634" width="10.25" customWidth="1"/>
    <col min="5635" max="5635" width="28.625" customWidth="1"/>
    <col min="5636" max="5636" width="10.125" customWidth="1"/>
    <col min="5889" max="5889" width="34.625" customWidth="1"/>
    <col min="5890" max="5890" width="10.25" customWidth="1"/>
    <col min="5891" max="5891" width="28.625" customWidth="1"/>
    <col min="5892" max="5892" width="10.125" customWidth="1"/>
    <col min="6145" max="6145" width="34.625" customWidth="1"/>
    <col min="6146" max="6146" width="10.25" customWidth="1"/>
    <col min="6147" max="6147" width="28.625" customWidth="1"/>
    <col min="6148" max="6148" width="10.125" customWidth="1"/>
    <col min="6401" max="6401" width="34.625" customWidth="1"/>
    <col min="6402" max="6402" width="10.25" customWidth="1"/>
    <col min="6403" max="6403" width="28.625" customWidth="1"/>
    <col min="6404" max="6404" width="10.125" customWidth="1"/>
    <col min="6657" max="6657" width="34.625" customWidth="1"/>
    <col min="6658" max="6658" width="10.25" customWidth="1"/>
    <col min="6659" max="6659" width="28.625" customWidth="1"/>
    <col min="6660" max="6660" width="10.125" customWidth="1"/>
    <col min="6913" max="6913" width="34.625" customWidth="1"/>
    <col min="6914" max="6914" width="10.25" customWidth="1"/>
    <col min="6915" max="6915" width="28.625" customWidth="1"/>
    <col min="6916" max="6916" width="10.125" customWidth="1"/>
    <col min="7169" max="7169" width="34.625" customWidth="1"/>
    <col min="7170" max="7170" width="10.25" customWidth="1"/>
    <col min="7171" max="7171" width="28.625" customWidth="1"/>
    <col min="7172" max="7172" width="10.125" customWidth="1"/>
    <col min="7425" max="7425" width="34.625" customWidth="1"/>
    <col min="7426" max="7426" width="10.25" customWidth="1"/>
    <col min="7427" max="7427" width="28.625" customWidth="1"/>
    <col min="7428" max="7428" width="10.125" customWidth="1"/>
    <col min="7681" max="7681" width="34.625" customWidth="1"/>
    <col min="7682" max="7682" width="10.25" customWidth="1"/>
    <col min="7683" max="7683" width="28.625" customWidth="1"/>
    <col min="7684" max="7684" width="10.125" customWidth="1"/>
    <col min="7937" max="7937" width="34.625" customWidth="1"/>
    <col min="7938" max="7938" width="10.25" customWidth="1"/>
    <col min="7939" max="7939" width="28.625" customWidth="1"/>
    <col min="7940" max="7940" width="10.125" customWidth="1"/>
    <col min="8193" max="8193" width="34.625" customWidth="1"/>
    <col min="8194" max="8194" width="10.25" customWidth="1"/>
    <col min="8195" max="8195" width="28.625" customWidth="1"/>
    <col min="8196" max="8196" width="10.125" customWidth="1"/>
    <col min="8449" max="8449" width="34.625" customWidth="1"/>
    <col min="8450" max="8450" width="10.25" customWidth="1"/>
    <col min="8451" max="8451" width="28.625" customWidth="1"/>
    <col min="8452" max="8452" width="10.125" customWidth="1"/>
    <col min="8705" max="8705" width="34.625" customWidth="1"/>
    <col min="8706" max="8706" width="10.25" customWidth="1"/>
    <col min="8707" max="8707" width="28.625" customWidth="1"/>
    <col min="8708" max="8708" width="10.125" customWidth="1"/>
    <col min="8961" max="8961" width="34.625" customWidth="1"/>
    <col min="8962" max="8962" width="10.25" customWidth="1"/>
    <col min="8963" max="8963" width="28.625" customWidth="1"/>
    <col min="8964" max="8964" width="10.125" customWidth="1"/>
    <col min="9217" max="9217" width="34.625" customWidth="1"/>
    <col min="9218" max="9218" width="10.25" customWidth="1"/>
    <col min="9219" max="9219" width="28.625" customWidth="1"/>
    <col min="9220" max="9220" width="10.125" customWidth="1"/>
    <col min="9473" max="9473" width="34.625" customWidth="1"/>
    <col min="9474" max="9474" width="10.25" customWidth="1"/>
    <col min="9475" max="9475" width="28.625" customWidth="1"/>
    <col min="9476" max="9476" width="10.125" customWidth="1"/>
    <col min="9729" max="9729" width="34.625" customWidth="1"/>
    <col min="9730" max="9730" width="10.25" customWidth="1"/>
    <col min="9731" max="9731" width="28.625" customWidth="1"/>
    <col min="9732" max="9732" width="10.125" customWidth="1"/>
    <col min="9985" max="9985" width="34.625" customWidth="1"/>
    <col min="9986" max="9986" width="10.25" customWidth="1"/>
    <col min="9987" max="9987" width="28.625" customWidth="1"/>
    <col min="9988" max="9988" width="10.125" customWidth="1"/>
    <col min="10241" max="10241" width="34.625" customWidth="1"/>
    <col min="10242" max="10242" width="10.25" customWidth="1"/>
    <col min="10243" max="10243" width="28.625" customWidth="1"/>
    <col min="10244" max="10244" width="10.125" customWidth="1"/>
    <col min="10497" max="10497" width="34.625" customWidth="1"/>
    <col min="10498" max="10498" width="10.25" customWidth="1"/>
    <col min="10499" max="10499" width="28.625" customWidth="1"/>
    <col min="10500" max="10500" width="10.125" customWidth="1"/>
    <col min="10753" max="10753" width="34.625" customWidth="1"/>
    <col min="10754" max="10754" width="10.25" customWidth="1"/>
    <col min="10755" max="10755" width="28.625" customWidth="1"/>
    <col min="10756" max="10756" width="10.125" customWidth="1"/>
    <col min="11009" max="11009" width="34.625" customWidth="1"/>
    <col min="11010" max="11010" width="10.25" customWidth="1"/>
    <col min="11011" max="11011" width="28.625" customWidth="1"/>
    <col min="11012" max="11012" width="10.125" customWidth="1"/>
    <col min="11265" max="11265" width="34.625" customWidth="1"/>
    <col min="11266" max="11266" width="10.25" customWidth="1"/>
    <col min="11267" max="11267" width="28.625" customWidth="1"/>
    <col min="11268" max="11268" width="10.125" customWidth="1"/>
    <col min="11521" max="11521" width="34.625" customWidth="1"/>
    <col min="11522" max="11522" width="10.25" customWidth="1"/>
    <col min="11523" max="11523" width="28.625" customWidth="1"/>
    <col min="11524" max="11524" width="10.125" customWidth="1"/>
    <col min="11777" max="11777" width="34.625" customWidth="1"/>
    <col min="11778" max="11778" width="10.25" customWidth="1"/>
    <col min="11779" max="11779" width="28.625" customWidth="1"/>
    <col min="11780" max="11780" width="10.125" customWidth="1"/>
    <col min="12033" max="12033" width="34.625" customWidth="1"/>
    <col min="12034" max="12034" width="10.25" customWidth="1"/>
    <col min="12035" max="12035" width="28.625" customWidth="1"/>
    <col min="12036" max="12036" width="10.125" customWidth="1"/>
    <col min="12289" max="12289" width="34.625" customWidth="1"/>
    <col min="12290" max="12290" width="10.25" customWidth="1"/>
    <col min="12291" max="12291" width="28.625" customWidth="1"/>
    <col min="12292" max="12292" width="10.125" customWidth="1"/>
    <col min="12545" max="12545" width="34.625" customWidth="1"/>
    <col min="12546" max="12546" width="10.25" customWidth="1"/>
    <col min="12547" max="12547" width="28.625" customWidth="1"/>
    <col min="12548" max="12548" width="10.125" customWidth="1"/>
    <col min="12801" max="12801" width="34.625" customWidth="1"/>
    <col min="12802" max="12802" width="10.25" customWidth="1"/>
    <col min="12803" max="12803" width="28.625" customWidth="1"/>
    <col min="12804" max="12804" width="10.125" customWidth="1"/>
    <col min="13057" max="13057" width="34.625" customWidth="1"/>
    <col min="13058" max="13058" width="10.25" customWidth="1"/>
    <col min="13059" max="13059" width="28.625" customWidth="1"/>
    <col min="13060" max="13060" width="10.125" customWidth="1"/>
    <col min="13313" max="13313" width="34.625" customWidth="1"/>
    <col min="13314" max="13314" width="10.25" customWidth="1"/>
    <col min="13315" max="13315" width="28.625" customWidth="1"/>
    <col min="13316" max="13316" width="10.125" customWidth="1"/>
    <col min="13569" max="13569" width="34.625" customWidth="1"/>
    <col min="13570" max="13570" width="10.25" customWidth="1"/>
    <col min="13571" max="13571" width="28.625" customWidth="1"/>
    <col min="13572" max="13572" width="10.125" customWidth="1"/>
    <col min="13825" max="13825" width="34.625" customWidth="1"/>
    <col min="13826" max="13826" width="10.25" customWidth="1"/>
    <col min="13827" max="13827" width="28.625" customWidth="1"/>
    <col min="13828" max="13828" width="10.125" customWidth="1"/>
    <col min="14081" max="14081" width="34.625" customWidth="1"/>
    <col min="14082" max="14082" width="10.25" customWidth="1"/>
    <col min="14083" max="14083" width="28.625" customWidth="1"/>
    <col min="14084" max="14084" width="10.125" customWidth="1"/>
    <col min="14337" max="14337" width="34.625" customWidth="1"/>
    <col min="14338" max="14338" width="10.25" customWidth="1"/>
    <col min="14339" max="14339" width="28.625" customWidth="1"/>
    <col min="14340" max="14340" width="10.125" customWidth="1"/>
    <col min="14593" max="14593" width="34.625" customWidth="1"/>
    <col min="14594" max="14594" width="10.25" customWidth="1"/>
    <col min="14595" max="14595" width="28.625" customWidth="1"/>
    <col min="14596" max="14596" width="10.125" customWidth="1"/>
    <col min="14849" max="14849" width="34.625" customWidth="1"/>
    <col min="14850" max="14850" width="10.25" customWidth="1"/>
    <col min="14851" max="14851" width="28.625" customWidth="1"/>
    <col min="14852" max="14852" width="10.125" customWidth="1"/>
    <col min="15105" max="15105" width="34.625" customWidth="1"/>
    <col min="15106" max="15106" width="10.25" customWidth="1"/>
    <col min="15107" max="15107" width="28.625" customWidth="1"/>
    <col min="15108" max="15108" width="10.125" customWidth="1"/>
    <col min="15361" max="15361" width="34.625" customWidth="1"/>
    <col min="15362" max="15362" width="10.25" customWidth="1"/>
    <col min="15363" max="15363" width="28.625" customWidth="1"/>
    <col min="15364" max="15364" width="10.125" customWidth="1"/>
    <col min="15617" max="15617" width="34.625" customWidth="1"/>
    <col min="15618" max="15618" width="10.25" customWidth="1"/>
    <col min="15619" max="15619" width="28.625" customWidth="1"/>
    <col min="15620" max="15620" width="10.125" customWidth="1"/>
    <col min="15873" max="15873" width="34.625" customWidth="1"/>
    <col min="15874" max="15874" width="10.25" customWidth="1"/>
    <col min="15875" max="15875" width="28.625" customWidth="1"/>
    <col min="15876" max="15876" width="10.125" customWidth="1"/>
    <col min="16129" max="16129" width="34.625" customWidth="1"/>
    <col min="16130" max="16130" width="10.25" customWidth="1"/>
    <col min="16131" max="16131" width="28.625" customWidth="1"/>
    <col min="16132" max="16132" width="10.125" customWidth="1"/>
  </cols>
  <sheetData>
    <row r="1" spans="1:4" ht="14.25">
      <c r="A1" s="37" t="s">
        <v>1247</v>
      </c>
    </row>
    <row r="2" spans="1:4" ht="27" customHeight="1">
      <c r="A2" s="215" t="s">
        <v>1246</v>
      </c>
      <c r="B2" s="215"/>
      <c r="C2" s="215"/>
      <c r="D2" s="215"/>
    </row>
    <row r="3" spans="1:4" ht="27" customHeight="1" thickBot="1">
      <c r="A3" s="108"/>
      <c r="B3" s="109"/>
      <c r="C3" s="216" t="s">
        <v>1196</v>
      </c>
      <c r="D3" s="216"/>
    </row>
    <row r="4" spans="1:4" ht="23.25" customHeight="1" thickBot="1">
      <c r="A4" s="110" t="s">
        <v>1197</v>
      </c>
      <c r="B4" s="110" t="s">
        <v>100</v>
      </c>
      <c r="C4" s="110" t="s">
        <v>1197</v>
      </c>
      <c r="D4" s="111" t="s">
        <v>100</v>
      </c>
    </row>
    <row r="5" spans="1:4" ht="27" customHeight="1">
      <c r="A5" s="112" t="s">
        <v>1198</v>
      </c>
      <c r="B5" s="113">
        <v>81360</v>
      </c>
      <c r="C5" s="114" t="s">
        <v>1199</v>
      </c>
      <c r="D5" s="113">
        <v>336737</v>
      </c>
    </row>
    <row r="6" spans="1:4" ht="27" customHeight="1">
      <c r="A6" s="115" t="s">
        <v>1200</v>
      </c>
      <c r="B6" s="116">
        <v>241478</v>
      </c>
      <c r="C6" s="117" t="s">
        <v>1201</v>
      </c>
      <c r="D6" s="116">
        <v>1747</v>
      </c>
    </row>
    <row r="7" spans="1:4" ht="27" customHeight="1">
      <c r="A7" s="115" t="s">
        <v>1202</v>
      </c>
      <c r="B7" s="116">
        <v>10218</v>
      </c>
      <c r="C7" s="118" t="s">
        <v>1203</v>
      </c>
      <c r="D7" s="119"/>
    </row>
    <row r="8" spans="1:4" ht="27" customHeight="1">
      <c r="A8" s="120" t="s">
        <v>1204</v>
      </c>
      <c r="B8" s="119">
        <v>3081</v>
      </c>
      <c r="C8" s="118" t="s">
        <v>1205</v>
      </c>
      <c r="D8" s="119">
        <v>52</v>
      </c>
    </row>
    <row r="9" spans="1:4" ht="27" customHeight="1">
      <c r="A9" s="120" t="s">
        <v>1206</v>
      </c>
      <c r="B9" s="119">
        <v>1334</v>
      </c>
      <c r="C9" s="118" t="s">
        <v>1207</v>
      </c>
      <c r="D9" s="119"/>
    </row>
    <row r="10" spans="1:4" ht="27" customHeight="1">
      <c r="A10" s="120" t="s">
        <v>1208</v>
      </c>
      <c r="B10" s="119">
        <v>2023</v>
      </c>
      <c r="C10" s="118" t="s">
        <v>1209</v>
      </c>
      <c r="D10" s="119">
        <v>708</v>
      </c>
    </row>
    <row r="11" spans="1:4" ht="27" customHeight="1">
      <c r="A11" s="120" t="s">
        <v>1210</v>
      </c>
      <c r="B11" s="119">
        <v>3780</v>
      </c>
      <c r="C11" s="152" t="s">
        <v>1254</v>
      </c>
      <c r="D11" s="119">
        <v>987</v>
      </c>
    </row>
    <row r="12" spans="1:4" ht="27" customHeight="1">
      <c r="A12" s="123" t="s">
        <v>1212</v>
      </c>
      <c r="B12" s="124">
        <v>180403</v>
      </c>
      <c r="C12" s="121" t="s">
        <v>1211</v>
      </c>
      <c r="D12" s="122"/>
    </row>
    <row r="13" spans="1:4" ht="27" customHeight="1">
      <c r="A13" s="125" t="s">
        <v>1214</v>
      </c>
      <c r="B13" s="119">
        <v>208</v>
      </c>
      <c r="C13" s="121" t="s">
        <v>1213</v>
      </c>
      <c r="D13" s="122"/>
    </row>
    <row r="14" spans="1:4" ht="27" customHeight="1">
      <c r="A14" s="125" t="s">
        <v>1216</v>
      </c>
      <c r="B14" s="119">
        <v>52814</v>
      </c>
      <c r="C14" s="121" t="s">
        <v>1215</v>
      </c>
      <c r="D14" s="119"/>
    </row>
    <row r="15" spans="1:4" ht="27" customHeight="1">
      <c r="A15" s="120" t="s">
        <v>1218</v>
      </c>
      <c r="B15" s="119">
        <v>1503</v>
      </c>
      <c r="C15" s="121" t="s">
        <v>1217</v>
      </c>
      <c r="D15" s="119"/>
    </row>
    <row r="16" spans="1:4" ht="27" customHeight="1">
      <c r="A16" s="120" t="s">
        <v>1220</v>
      </c>
      <c r="B16" s="119">
        <v>21364</v>
      </c>
      <c r="C16" s="121" t="s">
        <v>1219</v>
      </c>
      <c r="D16" s="119"/>
    </row>
    <row r="17" spans="1:4" ht="27" customHeight="1">
      <c r="A17" s="120" t="s">
        <v>1222</v>
      </c>
      <c r="B17" s="119">
        <v>3420</v>
      </c>
      <c r="C17" s="121" t="s">
        <v>1221</v>
      </c>
      <c r="D17" s="119"/>
    </row>
    <row r="18" spans="1:4" ht="27" customHeight="1">
      <c r="A18" s="120" t="s">
        <v>1224</v>
      </c>
      <c r="B18" s="126">
        <v>1909</v>
      </c>
      <c r="C18" s="121" t="s">
        <v>1223</v>
      </c>
      <c r="D18" s="119"/>
    </row>
    <row r="19" spans="1:4" ht="27" customHeight="1">
      <c r="A19" s="120" t="s">
        <v>1225</v>
      </c>
      <c r="B19" s="119">
        <v>1357</v>
      </c>
      <c r="C19" s="127"/>
      <c r="D19" s="119"/>
    </row>
    <row r="20" spans="1:4" ht="27" customHeight="1">
      <c r="A20" s="120" t="s">
        <v>1226</v>
      </c>
      <c r="B20" s="119">
        <v>22201</v>
      </c>
      <c r="C20" s="127"/>
      <c r="D20" s="119"/>
    </row>
    <row r="21" spans="1:4" ht="27" customHeight="1">
      <c r="A21" s="120" t="s">
        <v>1227</v>
      </c>
      <c r="B21" s="119">
        <v>31969</v>
      </c>
      <c r="C21" s="127"/>
      <c r="D21" s="119"/>
    </row>
    <row r="22" spans="1:4" ht="27" customHeight="1">
      <c r="A22" s="120" t="s">
        <v>1228</v>
      </c>
      <c r="B22" s="119">
        <v>713</v>
      </c>
      <c r="C22" s="128"/>
      <c r="D22" s="119"/>
    </row>
    <row r="23" spans="1:4" ht="27" customHeight="1">
      <c r="A23" s="120" t="s">
        <v>1229</v>
      </c>
      <c r="B23" s="119">
        <v>4415</v>
      </c>
      <c r="C23" s="118"/>
      <c r="D23" s="119"/>
    </row>
    <row r="24" spans="1:4" ht="27" customHeight="1">
      <c r="A24" s="120" t="s">
        <v>1248</v>
      </c>
      <c r="B24" s="119">
        <v>2937</v>
      </c>
      <c r="C24" s="118"/>
      <c r="D24" s="119"/>
    </row>
    <row r="25" spans="1:4" ht="27" customHeight="1">
      <c r="A25" s="120" t="s">
        <v>1249</v>
      </c>
      <c r="B25" s="119">
        <v>5683</v>
      </c>
      <c r="C25" s="118"/>
      <c r="D25" s="119"/>
    </row>
    <row r="26" spans="1:4" ht="27" customHeight="1">
      <c r="A26" s="120" t="s">
        <v>1250</v>
      </c>
      <c r="B26" s="119">
        <v>20455</v>
      </c>
      <c r="C26" s="118"/>
      <c r="D26" s="119"/>
    </row>
    <row r="27" spans="1:4" ht="27" customHeight="1">
      <c r="A27" s="120" t="s">
        <v>1251</v>
      </c>
      <c r="B27" s="119">
        <v>5428</v>
      </c>
      <c r="C27" s="118"/>
      <c r="D27" s="119"/>
    </row>
    <row r="28" spans="1:4" ht="27" customHeight="1">
      <c r="A28" s="120" t="s">
        <v>1230</v>
      </c>
      <c r="B28" s="119">
        <v>4027</v>
      </c>
      <c r="C28" s="118"/>
      <c r="D28" s="119"/>
    </row>
    <row r="29" spans="1:4" ht="27" customHeight="1">
      <c r="A29" s="149" t="s">
        <v>1253</v>
      </c>
      <c r="B29" s="151">
        <v>50857</v>
      </c>
      <c r="C29" s="118"/>
      <c r="D29" s="119"/>
    </row>
    <row r="30" spans="1:4" ht="27" customHeight="1">
      <c r="A30" s="149"/>
      <c r="B30" s="150"/>
      <c r="C30" s="118"/>
      <c r="D30" s="119"/>
    </row>
    <row r="31" spans="1:4" ht="27" customHeight="1">
      <c r="A31" s="121" t="s">
        <v>1252</v>
      </c>
      <c r="B31" s="129"/>
      <c r="C31" s="118"/>
      <c r="D31" s="119"/>
    </row>
    <row r="32" spans="1:4" ht="27" customHeight="1">
      <c r="A32" s="121" t="s">
        <v>1231</v>
      </c>
      <c r="B32" s="129"/>
      <c r="C32" s="118"/>
      <c r="D32" s="119"/>
    </row>
    <row r="33" spans="1:4" ht="27" customHeight="1">
      <c r="A33" s="121" t="s">
        <v>1232</v>
      </c>
      <c r="B33" s="129"/>
      <c r="C33" s="118"/>
      <c r="D33" s="119"/>
    </row>
    <row r="34" spans="1:4" ht="27" customHeight="1">
      <c r="A34" s="121" t="s">
        <v>1233</v>
      </c>
      <c r="B34" s="129"/>
      <c r="C34" s="118"/>
      <c r="D34" s="119"/>
    </row>
    <row r="35" spans="1:4" ht="27" customHeight="1">
      <c r="A35" s="121" t="s">
        <v>1234</v>
      </c>
      <c r="B35" s="129"/>
      <c r="C35" s="130"/>
      <c r="D35" s="119"/>
    </row>
    <row r="36" spans="1:4" ht="27" customHeight="1">
      <c r="A36" s="121" t="s">
        <v>1235</v>
      </c>
      <c r="B36" s="129"/>
      <c r="C36" s="131"/>
      <c r="D36" s="132"/>
    </row>
    <row r="37" spans="1:4" ht="27" customHeight="1">
      <c r="A37" s="121" t="s">
        <v>1236</v>
      </c>
      <c r="B37" s="119"/>
      <c r="C37" s="131"/>
      <c r="D37" s="133"/>
    </row>
    <row r="38" spans="1:4" ht="27" customHeight="1">
      <c r="A38" s="121" t="s">
        <v>1237</v>
      </c>
      <c r="B38" s="134">
        <v>15646</v>
      </c>
      <c r="C38" s="135" t="s">
        <v>1238</v>
      </c>
      <c r="D38" s="136"/>
    </row>
    <row r="39" spans="1:4" ht="27" customHeight="1">
      <c r="A39" s="137" t="s">
        <v>1239</v>
      </c>
      <c r="B39" s="129">
        <v>15646</v>
      </c>
      <c r="C39" s="135" t="s">
        <v>1240</v>
      </c>
      <c r="D39" s="136"/>
    </row>
    <row r="40" spans="1:4" ht="27" customHeight="1">
      <c r="A40" s="137" t="s">
        <v>1241</v>
      </c>
      <c r="B40" s="129"/>
      <c r="C40" s="138" t="s">
        <v>1242</v>
      </c>
      <c r="D40" s="139"/>
    </row>
    <row r="41" spans="1:4" ht="27" customHeight="1">
      <c r="A41" s="137" t="s">
        <v>1243</v>
      </c>
      <c r="B41" s="129"/>
      <c r="C41" s="131"/>
      <c r="D41" s="132"/>
    </row>
    <row r="42" spans="1:4" ht="27" customHeight="1" thickBot="1">
      <c r="A42" s="140"/>
      <c r="B42" s="141"/>
      <c r="C42" s="142"/>
      <c r="D42" s="143"/>
    </row>
    <row r="43" spans="1:4" ht="27" customHeight="1" thickBot="1">
      <c r="A43" s="144" t="s">
        <v>1244</v>
      </c>
      <c r="B43" s="145">
        <v>338484</v>
      </c>
      <c r="C43" s="144" t="s">
        <v>1245</v>
      </c>
      <c r="D43" s="145">
        <v>338484</v>
      </c>
    </row>
    <row r="44" spans="1:4" ht="27" customHeight="1">
      <c r="A44" s="146"/>
      <c r="B44" s="147"/>
      <c r="C44" s="146"/>
      <c r="D44" s="147"/>
    </row>
    <row r="45" spans="1:4" ht="27" customHeight="1">
      <c r="A45" s="146"/>
      <c r="B45" s="147"/>
      <c r="C45" s="146"/>
      <c r="D45" s="147"/>
    </row>
    <row r="46" spans="1:4" ht="27" customHeight="1">
      <c r="A46" s="146"/>
      <c r="B46" s="147"/>
      <c r="C46" s="146"/>
      <c r="D46" s="147"/>
    </row>
    <row r="47" spans="1:4" ht="27" customHeight="1">
      <c r="A47" s="146"/>
      <c r="B47" s="147"/>
      <c r="C47" s="146"/>
      <c r="D47" s="147"/>
    </row>
    <row r="48" spans="1:4" ht="27" customHeight="1">
      <c r="A48" s="146"/>
      <c r="B48" s="147"/>
      <c r="C48" s="146"/>
      <c r="D48" s="147"/>
    </row>
    <row r="49" spans="1:4" ht="27" customHeight="1">
      <c r="A49" s="146"/>
      <c r="B49" s="147"/>
      <c r="C49" s="146"/>
      <c r="D49" s="147"/>
    </row>
    <row r="50" spans="1:4" ht="27" customHeight="1">
      <c r="A50" s="146"/>
      <c r="B50" s="147"/>
      <c r="C50" s="146"/>
      <c r="D50" s="147"/>
    </row>
    <row r="51" spans="1:4" ht="27" customHeight="1">
      <c r="A51" s="146"/>
      <c r="B51" s="147"/>
      <c r="C51" s="146"/>
      <c r="D51" s="147"/>
    </row>
    <row r="52" spans="1:4" ht="27" customHeight="1">
      <c r="A52" s="146"/>
      <c r="B52" s="147"/>
      <c r="C52" s="146"/>
      <c r="D52" s="147"/>
    </row>
    <row r="53" spans="1:4" ht="27" customHeight="1">
      <c r="A53" s="146"/>
      <c r="B53" s="147"/>
      <c r="C53" s="146"/>
      <c r="D53" s="147"/>
    </row>
    <row r="54" spans="1:4" ht="27" customHeight="1">
      <c r="A54" s="146"/>
      <c r="B54" s="147"/>
      <c r="C54" s="146"/>
      <c r="D54" s="147"/>
    </row>
    <row r="55" spans="1:4" ht="27" customHeight="1">
      <c r="A55" s="146"/>
      <c r="B55" s="147"/>
      <c r="C55" s="146"/>
      <c r="D55" s="147"/>
    </row>
    <row r="56" spans="1:4" ht="27" customHeight="1">
      <c r="A56" s="146"/>
      <c r="B56" s="147"/>
      <c r="C56" s="146"/>
      <c r="D56" s="147"/>
    </row>
    <row r="57" spans="1:4" ht="27" customHeight="1">
      <c r="A57" s="146"/>
      <c r="B57" s="147"/>
      <c r="C57" s="146"/>
      <c r="D57" s="147"/>
    </row>
    <row r="58" spans="1:4" ht="27" customHeight="1">
      <c r="A58" s="146"/>
      <c r="B58" s="147"/>
      <c r="C58" s="146"/>
      <c r="D58" s="147"/>
    </row>
    <row r="59" spans="1:4" ht="27" customHeight="1">
      <c r="A59" s="146"/>
      <c r="B59" s="147"/>
      <c r="C59" s="146"/>
      <c r="D59" s="147"/>
    </row>
    <row r="60" spans="1:4" ht="27" customHeight="1">
      <c r="A60" s="146"/>
      <c r="B60" s="147"/>
      <c r="C60" s="146"/>
      <c r="D60" s="147"/>
    </row>
    <row r="61" spans="1:4" ht="27" customHeight="1">
      <c r="A61" s="146"/>
      <c r="B61" s="147"/>
      <c r="C61" s="146"/>
      <c r="D61" s="147"/>
    </row>
    <row r="62" spans="1:4" ht="27" customHeight="1">
      <c r="A62" s="146"/>
      <c r="B62" s="147"/>
      <c r="C62" s="146"/>
      <c r="D62" s="147"/>
    </row>
    <row r="63" spans="1:4" ht="27" customHeight="1">
      <c r="A63" s="146"/>
      <c r="B63" s="147"/>
      <c r="C63" s="146"/>
      <c r="D63" s="147"/>
    </row>
    <row r="64" spans="1:4" ht="27" customHeight="1">
      <c r="A64" s="146"/>
      <c r="B64" s="147"/>
      <c r="C64" s="146"/>
      <c r="D64" s="147"/>
    </row>
    <row r="65" spans="1:4" ht="27" customHeight="1">
      <c r="A65" s="146"/>
      <c r="B65" s="147"/>
      <c r="C65" s="146"/>
      <c r="D65" s="147"/>
    </row>
    <row r="66" spans="1:4" ht="27" customHeight="1">
      <c r="A66" s="146"/>
      <c r="B66" s="147"/>
      <c r="C66" s="146"/>
      <c r="D66" s="147"/>
    </row>
    <row r="67" spans="1:4" ht="27" customHeight="1">
      <c r="A67" s="146"/>
      <c r="B67" s="147"/>
      <c r="C67" s="146"/>
      <c r="D67" s="147"/>
    </row>
    <row r="68" spans="1:4" ht="27" customHeight="1">
      <c r="A68" s="146"/>
      <c r="B68" s="147"/>
      <c r="C68" s="146"/>
      <c r="D68" s="147"/>
    </row>
    <row r="69" spans="1:4" ht="27" customHeight="1">
      <c r="A69" s="146"/>
      <c r="B69" s="147"/>
      <c r="C69" s="146"/>
      <c r="D69" s="147"/>
    </row>
  </sheetData>
  <mergeCells count="2">
    <mergeCell ref="A2:D2"/>
    <mergeCell ref="C3:D3"/>
  </mergeCells>
  <phoneticPr fontId="2" type="noConversion"/>
  <conditionalFormatting sqref="A29:B30">
    <cfRule type="expression" dxfId="2" priority="2" stopIfTrue="1">
      <formula>g</formula>
    </cfRule>
  </conditionalFormatting>
  <conditionalFormatting sqref="C11">
    <cfRule type="expression" dxfId="1" priority="1" stopIfTrue="1">
      <formula>g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topLeftCell="A4" workbookViewId="0">
      <selection activeCell="D11" sqref="D11"/>
    </sheetView>
  </sheetViews>
  <sheetFormatPr defaultRowHeight="21" customHeight="1"/>
  <cols>
    <col min="1" max="1" width="10" style="86" customWidth="1"/>
    <col min="2" max="2" width="38.25" style="87" customWidth="1"/>
    <col min="3" max="5" width="10.625" style="72" customWidth="1"/>
    <col min="6" max="6" width="10.625" style="92" customWidth="1"/>
    <col min="7" max="7" width="42.625" style="72" customWidth="1"/>
    <col min="8" max="248" width="9" style="72"/>
    <col min="249" max="249" width="10" style="72" customWidth="1"/>
    <col min="250" max="250" width="38.25" style="72" customWidth="1"/>
    <col min="251" max="252" width="10.625" style="72" customWidth="1"/>
    <col min="253" max="255" width="0" style="72" hidden="1" customWidth="1"/>
    <col min="256" max="257" width="10.625" style="72" customWidth="1"/>
    <col min="258" max="258" width="42.625" style="72" customWidth="1"/>
    <col min="259" max="504" width="9" style="72"/>
    <col min="505" max="505" width="10" style="72" customWidth="1"/>
    <col min="506" max="506" width="38.25" style="72" customWidth="1"/>
    <col min="507" max="508" width="10.625" style="72" customWidth="1"/>
    <col min="509" max="511" width="0" style="72" hidden="1" customWidth="1"/>
    <col min="512" max="513" width="10.625" style="72" customWidth="1"/>
    <col min="514" max="514" width="42.625" style="72" customWidth="1"/>
    <col min="515" max="760" width="9" style="72"/>
    <col min="761" max="761" width="10" style="72" customWidth="1"/>
    <col min="762" max="762" width="38.25" style="72" customWidth="1"/>
    <col min="763" max="764" width="10.625" style="72" customWidth="1"/>
    <col min="765" max="767" width="0" style="72" hidden="1" customWidth="1"/>
    <col min="768" max="769" width="10.625" style="72" customWidth="1"/>
    <col min="770" max="770" width="42.625" style="72" customWidth="1"/>
    <col min="771" max="1016" width="9" style="72"/>
    <col min="1017" max="1017" width="10" style="72" customWidth="1"/>
    <col min="1018" max="1018" width="38.25" style="72" customWidth="1"/>
    <col min="1019" max="1020" width="10.625" style="72" customWidth="1"/>
    <col min="1021" max="1023" width="0" style="72" hidden="1" customWidth="1"/>
    <col min="1024" max="1025" width="10.625" style="72" customWidth="1"/>
    <col min="1026" max="1026" width="42.625" style="72" customWidth="1"/>
    <col min="1027" max="1272" width="9" style="72"/>
    <col min="1273" max="1273" width="10" style="72" customWidth="1"/>
    <col min="1274" max="1274" width="38.25" style="72" customWidth="1"/>
    <col min="1275" max="1276" width="10.625" style="72" customWidth="1"/>
    <col min="1277" max="1279" width="0" style="72" hidden="1" customWidth="1"/>
    <col min="1280" max="1281" width="10.625" style="72" customWidth="1"/>
    <col min="1282" max="1282" width="42.625" style="72" customWidth="1"/>
    <col min="1283" max="1528" width="9" style="72"/>
    <col min="1529" max="1529" width="10" style="72" customWidth="1"/>
    <col min="1530" max="1530" width="38.25" style="72" customWidth="1"/>
    <col min="1531" max="1532" width="10.625" style="72" customWidth="1"/>
    <col min="1533" max="1535" width="0" style="72" hidden="1" customWidth="1"/>
    <col min="1536" max="1537" width="10.625" style="72" customWidth="1"/>
    <col min="1538" max="1538" width="42.625" style="72" customWidth="1"/>
    <col min="1539" max="1784" width="9" style="72"/>
    <col min="1785" max="1785" width="10" style="72" customWidth="1"/>
    <col min="1786" max="1786" width="38.25" style="72" customWidth="1"/>
    <col min="1787" max="1788" width="10.625" style="72" customWidth="1"/>
    <col min="1789" max="1791" width="0" style="72" hidden="1" customWidth="1"/>
    <col min="1792" max="1793" width="10.625" style="72" customWidth="1"/>
    <col min="1794" max="1794" width="42.625" style="72" customWidth="1"/>
    <col min="1795" max="2040" width="9" style="72"/>
    <col min="2041" max="2041" width="10" style="72" customWidth="1"/>
    <col min="2042" max="2042" width="38.25" style="72" customWidth="1"/>
    <col min="2043" max="2044" width="10.625" style="72" customWidth="1"/>
    <col min="2045" max="2047" width="0" style="72" hidden="1" customWidth="1"/>
    <col min="2048" max="2049" width="10.625" style="72" customWidth="1"/>
    <col min="2050" max="2050" width="42.625" style="72" customWidth="1"/>
    <col min="2051" max="2296" width="9" style="72"/>
    <col min="2297" max="2297" width="10" style="72" customWidth="1"/>
    <col min="2298" max="2298" width="38.25" style="72" customWidth="1"/>
    <col min="2299" max="2300" width="10.625" style="72" customWidth="1"/>
    <col min="2301" max="2303" width="0" style="72" hidden="1" customWidth="1"/>
    <col min="2304" max="2305" width="10.625" style="72" customWidth="1"/>
    <col min="2306" max="2306" width="42.625" style="72" customWidth="1"/>
    <col min="2307" max="2552" width="9" style="72"/>
    <col min="2553" max="2553" width="10" style="72" customWidth="1"/>
    <col min="2554" max="2554" width="38.25" style="72" customWidth="1"/>
    <col min="2555" max="2556" width="10.625" style="72" customWidth="1"/>
    <col min="2557" max="2559" width="0" style="72" hidden="1" customWidth="1"/>
    <col min="2560" max="2561" width="10.625" style="72" customWidth="1"/>
    <col min="2562" max="2562" width="42.625" style="72" customWidth="1"/>
    <col min="2563" max="2808" width="9" style="72"/>
    <col min="2809" max="2809" width="10" style="72" customWidth="1"/>
    <col min="2810" max="2810" width="38.25" style="72" customWidth="1"/>
    <col min="2811" max="2812" width="10.625" style="72" customWidth="1"/>
    <col min="2813" max="2815" width="0" style="72" hidden="1" customWidth="1"/>
    <col min="2816" max="2817" width="10.625" style="72" customWidth="1"/>
    <col min="2818" max="2818" width="42.625" style="72" customWidth="1"/>
    <col min="2819" max="3064" width="9" style="72"/>
    <col min="3065" max="3065" width="10" style="72" customWidth="1"/>
    <col min="3066" max="3066" width="38.25" style="72" customWidth="1"/>
    <col min="3067" max="3068" width="10.625" style="72" customWidth="1"/>
    <col min="3069" max="3071" width="0" style="72" hidden="1" customWidth="1"/>
    <col min="3072" max="3073" width="10.625" style="72" customWidth="1"/>
    <col min="3074" max="3074" width="42.625" style="72" customWidth="1"/>
    <col min="3075" max="3320" width="9" style="72"/>
    <col min="3321" max="3321" width="10" style="72" customWidth="1"/>
    <col min="3322" max="3322" width="38.25" style="72" customWidth="1"/>
    <col min="3323" max="3324" width="10.625" style="72" customWidth="1"/>
    <col min="3325" max="3327" width="0" style="72" hidden="1" customWidth="1"/>
    <col min="3328" max="3329" width="10.625" style="72" customWidth="1"/>
    <col min="3330" max="3330" width="42.625" style="72" customWidth="1"/>
    <col min="3331" max="3576" width="9" style="72"/>
    <col min="3577" max="3577" width="10" style="72" customWidth="1"/>
    <col min="3578" max="3578" width="38.25" style="72" customWidth="1"/>
    <col min="3579" max="3580" width="10.625" style="72" customWidth="1"/>
    <col min="3581" max="3583" width="0" style="72" hidden="1" customWidth="1"/>
    <col min="3584" max="3585" width="10.625" style="72" customWidth="1"/>
    <col min="3586" max="3586" width="42.625" style="72" customWidth="1"/>
    <col min="3587" max="3832" width="9" style="72"/>
    <col min="3833" max="3833" width="10" style="72" customWidth="1"/>
    <col min="3834" max="3834" width="38.25" style="72" customWidth="1"/>
    <col min="3835" max="3836" width="10.625" style="72" customWidth="1"/>
    <col min="3837" max="3839" width="0" style="72" hidden="1" customWidth="1"/>
    <col min="3840" max="3841" width="10.625" style="72" customWidth="1"/>
    <col min="3842" max="3842" width="42.625" style="72" customWidth="1"/>
    <col min="3843" max="4088" width="9" style="72"/>
    <col min="4089" max="4089" width="10" style="72" customWidth="1"/>
    <col min="4090" max="4090" width="38.25" style="72" customWidth="1"/>
    <col min="4091" max="4092" width="10.625" style="72" customWidth="1"/>
    <col min="4093" max="4095" width="0" style="72" hidden="1" customWidth="1"/>
    <col min="4096" max="4097" width="10.625" style="72" customWidth="1"/>
    <col min="4098" max="4098" width="42.625" style="72" customWidth="1"/>
    <col min="4099" max="4344" width="9" style="72"/>
    <col min="4345" max="4345" width="10" style="72" customWidth="1"/>
    <col min="4346" max="4346" width="38.25" style="72" customWidth="1"/>
    <col min="4347" max="4348" width="10.625" style="72" customWidth="1"/>
    <col min="4349" max="4351" width="0" style="72" hidden="1" customWidth="1"/>
    <col min="4352" max="4353" width="10.625" style="72" customWidth="1"/>
    <col min="4354" max="4354" width="42.625" style="72" customWidth="1"/>
    <col min="4355" max="4600" width="9" style="72"/>
    <col min="4601" max="4601" width="10" style="72" customWidth="1"/>
    <col min="4602" max="4602" width="38.25" style="72" customWidth="1"/>
    <col min="4603" max="4604" width="10.625" style="72" customWidth="1"/>
    <col min="4605" max="4607" width="0" style="72" hidden="1" customWidth="1"/>
    <col min="4608" max="4609" width="10.625" style="72" customWidth="1"/>
    <col min="4610" max="4610" width="42.625" style="72" customWidth="1"/>
    <col min="4611" max="4856" width="9" style="72"/>
    <col min="4857" max="4857" width="10" style="72" customWidth="1"/>
    <col min="4858" max="4858" width="38.25" style="72" customWidth="1"/>
    <col min="4859" max="4860" width="10.625" style="72" customWidth="1"/>
    <col min="4861" max="4863" width="0" style="72" hidden="1" customWidth="1"/>
    <col min="4864" max="4865" width="10.625" style="72" customWidth="1"/>
    <col min="4866" max="4866" width="42.625" style="72" customWidth="1"/>
    <col min="4867" max="5112" width="9" style="72"/>
    <col min="5113" max="5113" width="10" style="72" customWidth="1"/>
    <col min="5114" max="5114" width="38.25" style="72" customWidth="1"/>
    <col min="5115" max="5116" width="10.625" style="72" customWidth="1"/>
    <col min="5117" max="5119" width="0" style="72" hidden="1" customWidth="1"/>
    <col min="5120" max="5121" width="10.625" style="72" customWidth="1"/>
    <col min="5122" max="5122" width="42.625" style="72" customWidth="1"/>
    <col min="5123" max="5368" width="9" style="72"/>
    <col min="5369" max="5369" width="10" style="72" customWidth="1"/>
    <col min="5370" max="5370" width="38.25" style="72" customWidth="1"/>
    <col min="5371" max="5372" width="10.625" style="72" customWidth="1"/>
    <col min="5373" max="5375" width="0" style="72" hidden="1" customWidth="1"/>
    <col min="5376" max="5377" width="10.625" style="72" customWidth="1"/>
    <col min="5378" max="5378" width="42.625" style="72" customWidth="1"/>
    <col min="5379" max="5624" width="9" style="72"/>
    <col min="5625" max="5625" width="10" style="72" customWidth="1"/>
    <col min="5626" max="5626" width="38.25" style="72" customWidth="1"/>
    <col min="5627" max="5628" width="10.625" style="72" customWidth="1"/>
    <col min="5629" max="5631" width="0" style="72" hidden="1" customWidth="1"/>
    <col min="5632" max="5633" width="10.625" style="72" customWidth="1"/>
    <col min="5634" max="5634" width="42.625" style="72" customWidth="1"/>
    <col min="5635" max="5880" width="9" style="72"/>
    <col min="5881" max="5881" width="10" style="72" customWidth="1"/>
    <col min="5882" max="5882" width="38.25" style="72" customWidth="1"/>
    <col min="5883" max="5884" width="10.625" style="72" customWidth="1"/>
    <col min="5885" max="5887" width="0" style="72" hidden="1" customWidth="1"/>
    <col min="5888" max="5889" width="10.625" style="72" customWidth="1"/>
    <col min="5890" max="5890" width="42.625" style="72" customWidth="1"/>
    <col min="5891" max="6136" width="9" style="72"/>
    <col min="6137" max="6137" width="10" style="72" customWidth="1"/>
    <col min="6138" max="6138" width="38.25" style="72" customWidth="1"/>
    <col min="6139" max="6140" width="10.625" style="72" customWidth="1"/>
    <col min="6141" max="6143" width="0" style="72" hidden="1" customWidth="1"/>
    <col min="6144" max="6145" width="10.625" style="72" customWidth="1"/>
    <col min="6146" max="6146" width="42.625" style="72" customWidth="1"/>
    <col min="6147" max="6392" width="9" style="72"/>
    <col min="6393" max="6393" width="10" style="72" customWidth="1"/>
    <col min="6394" max="6394" width="38.25" style="72" customWidth="1"/>
    <col min="6395" max="6396" width="10.625" style="72" customWidth="1"/>
    <col min="6397" max="6399" width="0" style="72" hidden="1" customWidth="1"/>
    <col min="6400" max="6401" width="10.625" style="72" customWidth="1"/>
    <col min="6402" max="6402" width="42.625" style="72" customWidth="1"/>
    <col min="6403" max="6648" width="9" style="72"/>
    <col min="6649" max="6649" width="10" style="72" customWidth="1"/>
    <col min="6650" max="6650" width="38.25" style="72" customWidth="1"/>
    <col min="6651" max="6652" width="10.625" style="72" customWidth="1"/>
    <col min="6653" max="6655" width="0" style="72" hidden="1" customWidth="1"/>
    <col min="6656" max="6657" width="10.625" style="72" customWidth="1"/>
    <col min="6658" max="6658" width="42.625" style="72" customWidth="1"/>
    <col min="6659" max="6904" width="9" style="72"/>
    <col min="6905" max="6905" width="10" style="72" customWidth="1"/>
    <col min="6906" max="6906" width="38.25" style="72" customWidth="1"/>
    <col min="6907" max="6908" width="10.625" style="72" customWidth="1"/>
    <col min="6909" max="6911" width="0" style="72" hidden="1" customWidth="1"/>
    <col min="6912" max="6913" width="10.625" style="72" customWidth="1"/>
    <col min="6914" max="6914" width="42.625" style="72" customWidth="1"/>
    <col min="6915" max="7160" width="9" style="72"/>
    <col min="7161" max="7161" width="10" style="72" customWidth="1"/>
    <col min="7162" max="7162" width="38.25" style="72" customWidth="1"/>
    <col min="7163" max="7164" width="10.625" style="72" customWidth="1"/>
    <col min="7165" max="7167" width="0" style="72" hidden="1" customWidth="1"/>
    <col min="7168" max="7169" width="10.625" style="72" customWidth="1"/>
    <col min="7170" max="7170" width="42.625" style="72" customWidth="1"/>
    <col min="7171" max="7416" width="9" style="72"/>
    <col min="7417" max="7417" width="10" style="72" customWidth="1"/>
    <col min="7418" max="7418" width="38.25" style="72" customWidth="1"/>
    <col min="7419" max="7420" width="10.625" style="72" customWidth="1"/>
    <col min="7421" max="7423" width="0" style="72" hidden="1" customWidth="1"/>
    <col min="7424" max="7425" width="10.625" style="72" customWidth="1"/>
    <col min="7426" max="7426" width="42.625" style="72" customWidth="1"/>
    <col min="7427" max="7672" width="9" style="72"/>
    <col min="7673" max="7673" width="10" style="72" customWidth="1"/>
    <col min="7674" max="7674" width="38.25" style="72" customWidth="1"/>
    <col min="7675" max="7676" width="10.625" style="72" customWidth="1"/>
    <col min="7677" max="7679" width="0" style="72" hidden="1" customWidth="1"/>
    <col min="7680" max="7681" width="10.625" style="72" customWidth="1"/>
    <col min="7682" max="7682" width="42.625" style="72" customWidth="1"/>
    <col min="7683" max="7928" width="9" style="72"/>
    <col min="7929" max="7929" width="10" style="72" customWidth="1"/>
    <col min="7930" max="7930" width="38.25" style="72" customWidth="1"/>
    <col min="7931" max="7932" width="10.625" style="72" customWidth="1"/>
    <col min="7933" max="7935" width="0" style="72" hidden="1" customWidth="1"/>
    <col min="7936" max="7937" width="10.625" style="72" customWidth="1"/>
    <col min="7938" max="7938" width="42.625" style="72" customWidth="1"/>
    <col min="7939" max="8184" width="9" style="72"/>
    <col min="8185" max="8185" width="10" style="72" customWidth="1"/>
    <col min="8186" max="8186" width="38.25" style="72" customWidth="1"/>
    <col min="8187" max="8188" width="10.625" style="72" customWidth="1"/>
    <col min="8189" max="8191" width="0" style="72" hidden="1" customWidth="1"/>
    <col min="8192" max="8193" width="10.625" style="72" customWidth="1"/>
    <col min="8194" max="8194" width="42.625" style="72" customWidth="1"/>
    <col min="8195" max="8440" width="9" style="72"/>
    <col min="8441" max="8441" width="10" style="72" customWidth="1"/>
    <col min="8442" max="8442" width="38.25" style="72" customWidth="1"/>
    <col min="8443" max="8444" width="10.625" style="72" customWidth="1"/>
    <col min="8445" max="8447" width="0" style="72" hidden="1" customWidth="1"/>
    <col min="8448" max="8449" width="10.625" style="72" customWidth="1"/>
    <col min="8450" max="8450" width="42.625" style="72" customWidth="1"/>
    <col min="8451" max="8696" width="9" style="72"/>
    <col min="8697" max="8697" width="10" style="72" customWidth="1"/>
    <col min="8698" max="8698" width="38.25" style="72" customWidth="1"/>
    <col min="8699" max="8700" width="10.625" style="72" customWidth="1"/>
    <col min="8701" max="8703" width="0" style="72" hidden="1" customWidth="1"/>
    <col min="8704" max="8705" width="10.625" style="72" customWidth="1"/>
    <col min="8706" max="8706" width="42.625" style="72" customWidth="1"/>
    <col min="8707" max="8952" width="9" style="72"/>
    <col min="8953" max="8953" width="10" style="72" customWidth="1"/>
    <col min="8954" max="8954" width="38.25" style="72" customWidth="1"/>
    <col min="8955" max="8956" width="10.625" style="72" customWidth="1"/>
    <col min="8957" max="8959" width="0" style="72" hidden="1" customWidth="1"/>
    <col min="8960" max="8961" width="10.625" style="72" customWidth="1"/>
    <col min="8962" max="8962" width="42.625" style="72" customWidth="1"/>
    <col min="8963" max="9208" width="9" style="72"/>
    <col min="9209" max="9209" width="10" style="72" customWidth="1"/>
    <col min="9210" max="9210" width="38.25" style="72" customWidth="1"/>
    <col min="9211" max="9212" width="10.625" style="72" customWidth="1"/>
    <col min="9213" max="9215" width="0" style="72" hidden="1" customWidth="1"/>
    <col min="9216" max="9217" width="10.625" style="72" customWidth="1"/>
    <col min="9218" max="9218" width="42.625" style="72" customWidth="1"/>
    <col min="9219" max="9464" width="9" style="72"/>
    <col min="9465" max="9465" width="10" style="72" customWidth="1"/>
    <col min="9466" max="9466" width="38.25" style="72" customWidth="1"/>
    <col min="9467" max="9468" width="10.625" style="72" customWidth="1"/>
    <col min="9469" max="9471" width="0" style="72" hidden="1" customWidth="1"/>
    <col min="9472" max="9473" width="10.625" style="72" customWidth="1"/>
    <col min="9474" max="9474" width="42.625" style="72" customWidth="1"/>
    <col min="9475" max="9720" width="9" style="72"/>
    <col min="9721" max="9721" width="10" style="72" customWidth="1"/>
    <col min="9722" max="9722" width="38.25" style="72" customWidth="1"/>
    <col min="9723" max="9724" width="10.625" style="72" customWidth="1"/>
    <col min="9725" max="9727" width="0" style="72" hidden="1" customWidth="1"/>
    <col min="9728" max="9729" width="10.625" style="72" customWidth="1"/>
    <col min="9730" max="9730" width="42.625" style="72" customWidth="1"/>
    <col min="9731" max="9976" width="9" style="72"/>
    <col min="9977" max="9977" width="10" style="72" customWidth="1"/>
    <col min="9978" max="9978" width="38.25" style="72" customWidth="1"/>
    <col min="9979" max="9980" width="10.625" style="72" customWidth="1"/>
    <col min="9981" max="9983" width="0" style="72" hidden="1" customWidth="1"/>
    <col min="9984" max="9985" width="10.625" style="72" customWidth="1"/>
    <col min="9986" max="9986" width="42.625" style="72" customWidth="1"/>
    <col min="9987" max="10232" width="9" style="72"/>
    <col min="10233" max="10233" width="10" style="72" customWidth="1"/>
    <col min="10234" max="10234" width="38.25" style="72" customWidth="1"/>
    <col min="10235" max="10236" width="10.625" style="72" customWidth="1"/>
    <col min="10237" max="10239" width="0" style="72" hidden="1" customWidth="1"/>
    <col min="10240" max="10241" width="10.625" style="72" customWidth="1"/>
    <col min="10242" max="10242" width="42.625" style="72" customWidth="1"/>
    <col min="10243" max="10488" width="9" style="72"/>
    <col min="10489" max="10489" width="10" style="72" customWidth="1"/>
    <col min="10490" max="10490" width="38.25" style="72" customWidth="1"/>
    <col min="10491" max="10492" width="10.625" style="72" customWidth="1"/>
    <col min="10493" max="10495" width="0" style="72" hidden="1" customWidth="1"/>
    <col min="10496" max="10497" width="10.625" style="72" customWidth="1"/>
    <col min="10498" max="10498" width="42.625" style="72" customWidth="1"/>
    <col min="10499" max="10744" width="9" style="72"/>
    <col min="10745" max="10745" width="10" style="72" customWidth="1"/>
    <col min="10746" max="10746" width="38.25" style="72" customWidth="1"/>
    <col min="10747" max="10748" width="10.625" style="72" customWidth="1"/>
    <col min="10749" max="10751" width="0" style="72" hidden="1" customWidth="1"/>
    <col min="10752" max="10753" width="10.625" style="72" customWidth="1"/>
    <col min="10754" max="10754" width="42.625" style="72" customWidth="1"/>
    <col min="10755" max="11000" width="9" style="72"/>
    <col min="11001" max="11001" width="10" style="72" customWidth="1"/>
    <col min="11002" max="11002" width="38.25" style="72" customWidth="1"/>
    <col min="11003" max="11004" width="10.625" style="72" customWidth="1"/>
    <col min="11005" max="11007" width="0" style="72" hidden="1" customWidth="1"/>
    <col min="11008" max="11009" width="10.625" style="72" customWidth="1"/>
    <col min="11010" max="11010" width="42.625" style="72" customWidth="1"/>
    <col min="11011" max="11256" width="9" style="72"/>
    <col min="11257" max="11257" width="10" style="72" customWidth="1"/>
    <col min="11258" max="11258" width="38.25" style="72" customWidth="1"/>
    <col min="11259" max="11260" width="10.625" style="72" customWidth="1"/>
    <col min="11261" max="11263" width="0" style="72" hidden="1" customWidth="1"/>
    <col min="11264" max="11265" width="10.625" style="72" customWidth="1"/>
    <col min="11266" max="11266" width="42.625" style="72" customWidth="1"/>
    <col min="11267" max="11512" width="9" style="72"/>
    <col min="11513" max="11513" width="10" style="72" customWidth="1"/>
    <col min="11514" max="11514" width="38.25" style="72" customWidth="1"/>
    <col min="11515" max="11516" width="10.625" style="72" customWidth="1"/>
    <col min="11517" max="11519" width="0" style="72" hidden="1" customWidth="1"/>
    <col min="11520" max="11521" width="10.625" style="72" customWidth="1"/>
    <col min="11522" max="11522" width="42.625" style="72" customWidth="1"/>
    <col min="11523" max="11768" width="9" style="72"/>
    <col min="11769" max="11769" width="10" style="72" customWidth="1"/>
    <col min="11770" max="11770" width="38.25" style="72" customWidth="1"/>
    <col min="11771" max="11772" width="10.625" style="72" customWidth="1"/>
    <col min="11773" max="11775" width="0" style="72" hidden="1" customWidth="1"/>
    <col min="11776" max="11777" width="10.625" style="72" customWidth="1"/>
    <col min="11778" max="11778" width="42.625" style="72" customWidth="1"/>
    <col min="11779" max="12024" width="9" style="72"/>
    <col min="12025" max="12025" width="10" style="72" customWidth="1"/>
    <col min="12026" max="12026" width="38.25" style="72" customWidth="1"/>
    <col min="12027" max="12028" width="10.625" style="72" customWidth="1"/>
    <col min="12029" max="12031" width="0" style="72" hidden="1" customWidth="1"/>
    <col min="12032" max="12033" width="10.625" style="72" customWidth="1"/>
    <col min="12034" max="12034" width="42.625" style="72" customWidth="1"/>
    <col min="12035" max="12280" width="9" style="72"/>
    <col min="12281" max="12281" width="10" style="72" customWidth="1"/>
    <col min="12282" max="12282" width="38.25" style="72" customWidth="1"/>
    <col min="12283" max="12284" width="10.625" style="72" customWidth="1"/>
    <col min="12285" max="12287" width="0" style="72" hidden="1" customWidth="1"/>
    <col min="12288" max="12289" width="10.625" style="72" customWidth="1"/>
    <col min="12290" max="12290" width="42.625" style="72" customWidth="1"/>
    <col min="12291" max="12536" width="9" style="72"/>
    <col min="12537" max="12537" width="10" style="72" customWidth="1"/>
    <col min="12538" max="12538" width="38.25" style="72" customWidth="1"/>
    <col min="12539" max="12540" width="10.625" style="72" customWidth="1"/>
    <col min="12541" max="12543" width="0" style="72" hidden="1" customWidth="1"/>
    <col min="12544" max="12545" width="10.625" style="72" customWidth="1"/>
    <col min="12546" max="12546" width="42.625" style="72" customWidth="1"/>
    <col min="12547" max="12792" width="9" style="72"/>
    <col min="12793" max="12793" width="10" style="72" customWidth="1"/>
    <col min="12794" max="12794" width="38.25" style="72" customWidth="1"/>
    <col min="12795" max="12796" width="10.625" style="72" customWidth="1"/>
    <col min="12797" max="12799" width="0" style="72" hidden="1" customWidth="1"/>
    <col min="12800" max="12801" width="10.625" style="72" customWidth="1"/>
    <col min="12802" max="12802" width="42.625" style="72" customWidth="1"/>
    <col min="12803" max="13048" width="9" style="72"/>
    <col min="13049" max="13049" width="10" style="72" customWidth="1"/>
    <col min="13050" max="13050" width="38.25" style="72" customWidth="1"/>
    <col min="13051" max="13052" width="10.625" style="72" customWidth="1"/>
    <col min="13053" max="13055" width="0" style="72" hidden="1" customWidth="1"/>
    <col min="13056" max="13057" width="10.625" style="72" customWidth="1"/>
    <col min="13058" max="13058" width="42.625" style="72" customWidth="1"/>
    <col min="13059" max="13304" width="9" style="72"/>
    <col min="13305" max="13305" width="10" style="72" customWidth="1"/>
    <col min="13306" max="13306" width="38.25" style="72" customWidth="1"/>
    <col min="13307" max="13308" width="10.625" style="72" customWidth="1"/>
    <col min="13309" max="13311" width="0" style="72" hidden="1" customWidth="1"/>
    <col min="13312" max="13313" width="10.625" style="72" customWidth="1"/>
    <col min="13314" max="13314" width="42.625" style="72" customWidth="1"/>
    <col min="13315" max="13560" width="9" style="72"/>
    <col min="13561" max="13561" width="10" style="72" customWidth="1"/>
    <col min="13562" max="13562" width="38.25" style="72" customWidth="1"/>
    <col min="13563" max="13564" width="10.625" style="72" customWidth="1"/>
    <col min="13565" max="13567" width="0" style="72" hidden="1" customWidth="1"/>
    <col min="13568" max="13569" width="10.625" style="72" customWidth="1"/>
    <col min="13570" max="13570" width="42.625" style="72" customWidth="1"/>
    <col min="13571" max="13816" width="9" style="72"/>
    <col min="13817" max="13817" width="10" style="72" customWidth="1"/>
    <col min="13818" max="13818" width="38.25" style="72" customWidth="1"/>
    <col min="13819" max="13820" width="10.625" style="72" customWidth="1"/>
    <col min="13821" max="13823" width="0" style="72" hidden="1" customWidth="1"/>
    <col min="13824" max="13825" width="10.625" style="72" customWidth="1"/>
    <col min="13826" max="13826" width="42.625" style="72" customWidth="1"/>
    <col min="13827" max="14072" width="9" style="72"/>
    <col min="14073" max="14073" width="10" style="72" customWidth="1"/>
    <col min="14074" max="14074" width="38.25" style="72" customWidth="1"/>
    <col min="14075" max="14076" width="10.625" style="72" customWidth="1"/>
    <col min="14077" max="14079" width="0" style="72" hidden="1" customWidth="1"/>
    <col min="14080" max="14081" width="10.625" style="72" customWidth="1"/>
    <col min="14082" max="14082" width="42.625" style="72" customWidth="1"/>
    <col min="14083" max="14328" width="9" style="72"/>
    <col min="14329" max="14329" width="10" style="72" customWidth="1"/>
    <col min="14330" max="14330" width="38.25" style="72" customWidth="1"/>
    <col min="14331" max="14332" width="10.625" style="72" customWidth="1"/>
    <col min="14333" max="14335" width="0" style="72" hidden="1" customWidth="1"/>
    <col min="14336" max="14337" width="10.625" style="72" customWidth="1"/>
    <col min="14338" max="14338" width="42.625" style="72" customWidth="1"/>
    <col min="14339" max="14584" width="9" style="72"/>
    <col min="14585" max="14585" width="10" style="72" customWidth="1"/>
    <col min="14586" max="14586" width="38.25" style="72" customWidth="1"/>
    <col min="14587" max="14588" width="10.625" style="72" customWidth="1"/>
    <col min="14589" max="14591" width="0" style="72" hidden="1" customWidth="1"/>
    <col min="14592" max="14593" width="10.625" style="72" customWidth="1"/>
    <col min="14594" max="14594" width="42.625" style="72" customWidth="1"/>
    <col min="14595" max="14840" width="9" style="72"/>
    <col min="14841" max="14841" width="10" style="72" customWidth="1"/>
    <col min="14842" max="14842" width="38.25" style="72" customWidth="1"/>
    <col min="14843" max="14844" width="10.625" style="72" customWidth="1"/>
    <col min="14845" max="14847" width="0" style="72" hidden="1" customWidth="1"/>
    <col min="14848" max="14849" width="10.625" style="72" customWidth="1"/>
    <col min="14850" max="14850" width="42.625" style="72" customWidth="1"/>
    <col min="14851" max="15096" width="9" style="72"/>
    <col min="15097" max="15097" width="10" style="72" customWidth="1"/>
    <col min="15098" max="15098" width="38.25" style="72" customWidth="1"/>
    <col min="15099" max="15100" width="10.625" style="72" customWidth="1"/>
    <col min="15101" max="15103" width="0" style="72" hidden="1" customWidth="1"/>
    <col min="15104" max="15105" width="10.625" style="72" customWidth="1"/>
    <col min="15106" max="15106" width="42.625" style="72" customWidth="1"/>
    <col min="15107" max="15352" width="9" style="72"/>
    <col min="15353" max="15353" width="10" style="72" customWidth="1"/>
    <col min="15354" max="15354" width="38.25" style="72" customWidth="1"/>
    <col min="15355" max="15356" width="10.625" style="72" customWidth="1"/>
    <col min="15357" max="15359" width="0" style="72" hidden="1" customWidth="1"/>
    <col min="15360" max="15361" width="10.625" style="72" customWidth="1"/>
    <col min="15362" max="15362" width="42.625" style="72" customWidth="1"/>
    <col min="15363" max="15608" width="9" style="72"/>
    <col min="15609" max="15609" width="10" style="72" customWidth="1"/>
    <col min="15610" max="15610" width="38.25" style="72" customWidth="1"/>
    <col min="15611" max="15612" width="10.625" style="72" customWidth="1"/>
    <col min="15613" max="15615" width="0" style="72" hidden="1" customWidth="1"/>
    <col min="15616" max="15617" width="10.625" style="72" customWidth="1"/>
    <col min="15618" max="15618" width="42.625" style="72" customWidth="1"/>
    <col min="15619" max="15864" width="9" style="72"/>
    <col min="15865" max="15865" width="10" style="72" customWidth="1"/>
    <col min="15866" max="15866" width="38.25" style="72" customWidth="1"/>
    <col min="15867" max="15868" width="10.625" style="72" customWidth="1"/>
    <col min="15869" max="15871" width="0" style="72" hidden="1" customWidth="1"/>
    <col min="15872" max="15873" width="10.625" style="72" customWidth="1"/>
    <col min="15874" max="15874" width="42.625" style="72" customWidth="1"/>
    <col min="15875" max="16120" width="9" style="72"/>
    <col min="16121" max="16121" width="10" style="72" customWidth="1"/>
    <col min="16122" max="16122" width="38.25" style="72" customWidth="1"/>
    <col min="16123" max="16124" width="10.625" style="72" customWidth="1"/>
    <col min="16125" max="16127" width="0" style="72" hidden="1" customWidth="1"/>
    <col min="16128" max="16129" width="10.625" style="72" customWidth="1"/>
    <col min="16130" max="16130" width="42.625" style="72" customWidth="1"/>
    <col min="16131" max="16384" width="9" style="72"/>
  </cols>
  <sheetData>
    <row r="1" spans="1:7" ht="21" customHeight="1">
      <c r="A1" s="37" t="s">
        <v>1174</v>
      </c>
      <c r="B1" s="37"/>
    </row>
    <row r="2" spans="1:7" ht="27.75" customHeight="1">
      <c r="A2" s="218" t="s">
        <v>1175</v>
      </c>
      <c r="B2" s="218"/>
      <c r="C2" s="218"/>
      <c r="D2" s="218"/>
      <c r="E2" s="218"/>
      <c r="F2" s="218"/>
      <c r="G2" s="218"/>
    </row>
    <row r="3" spans="1:7" ht="21" customHeight="1" thickBot="1">
      <c r="A3" s="219"/>
      <c r="B3" s="219"/>
      <c r="C3" s="73"/>
      <c r="D3" s="73"/>
      <c r="E3" s="73"/>
      <c r="F3" s="74"/>
      <c r="G3" s="75" t="s">
        <v>1160</v>
      </c>
    </row>
    <row r="4" spans="1:7" ht="21" customHeight="1">
      <c r="A4" s="220" t="s">
        <v>1164</v>
      </c>
      <c r="B4" s="223" t="s">
        <v>1165</v>
      </c>
      <c r="C4" s="225" t="s">
        <v>1166</v>
      </c>
      <c r="D4" s="228" t="s">
        <v>1167</v>
      </c>
      <c r="E4" s="229"/>
      <c r="F4" s="229"/>
      <c r="G4" s="230" t="s">
        <v>1168</v>
      </c>
    </row>
    <row r="5" spans="1:7" ht="21" customHeight="1">
      <c r="A5" s="221"/>
      <c r="B5" s="224"/>
      <c r="C5" s="226"/>
      <c r="D5" s="217" t="s">
        <v>1169</v>
      </c>
      <c r="E5" s="217" t="s">
        <v>1170</v>
      </c>
      <c r="F5" s="217" t="s">
        <v>1171</v>
      </c>
      <c r="G5" s="231"/>
    </row>
    <row r="6" spans="1:7" ht="21" customHeight="1">
      <c r="A6" s="222"/>
      <c r="B6" s="224"/>
      <c r="C6" s="227"/>
      <c r="D6" s="217"/>
      <c r="E6" s="217"/>
      <c r="F6" s="217"/>
      <c r="G6" s="231"/>
    </row>
    <row r="7" spans="1:7" ht="28.5" customHeight="1">
      <c r="A7" s="76">
        <v>103</v>
      </c>
      <c r="B7" s="77" t="s">
        <v>1172</v>
      </c>
      <c r="C7" s="78">
        <f>C8</f>
        <v>44348</v>
      </c>
      <c r="D7" s="78">
        <f>D8</f>
        <v>44382</v>
      </c>
      <c r="E7" s="78">
        <f t="shared" ref="E7:E16" si="0">D7-C7</f>
        <v>34</v>
      </c>
      <c r="F7" s="78">
        <f>ROUND(E7/C7*100,2)</f>
        <v>0.08</v>
      </c>
      <c r="G7" s="79"/>
    </row>
    <row r="8" spans="1:7" ht="28.5" customHeight="1">
      <c r="A8" s="76">
        <v>10301</v>
      </c>
      <c r="B8" s="80" t="s">
        <v>1173</v>
      </c>
      <c r="C8" s="78">
        <f>SUM(C9:C9,C10:C12,C14:C16)</f>
        <v>44348</v>
      </c>
      <c r="D8" s="78">
        <f>SUM(D9:D9,D10:D12,D14:D16)</f>
        <v>44382</v>
      </c>
      <c r="E8" s="78">
        <f t="shared" si="0"/>
        <v>34</v>
      </c>
      <c r="F8" s="78">
        <f>ROUND(E8/C8*100,2)</f>
        <v>0.08</v>
      </c>
      <c r="G8" s="79"/>
    </row>
    <row r="9" spans="1:7" ht="28.5" customHeight="1">
      <c r="A9" s="76">
        <v>1030119</v>
      </c>
      <c r="B9" s="80" t="s">
        <v>1341</v>
      </c>
      <c r="C9" s="78">
        <v>50</v>
      </c>
      <c r="D9" s="78">
        <v>50</v>
      </c>
      <c r="E9" s="78">
        <f t="shared" si="0"/>
        <v>0</v>
      </c>
      <c r="F9" s="78">
        <f>ROUND(E9/C9*100,2)</f>
        <v>0</v>
      </c>
      <c r="G9" s="79"/>
    </row>
    <row r="10" spans="1:7" ht="28.5" customHeight="1">
      <c r="A10" s="76">
        <v>1030146</v>
      </c>
      <c r="B10" s="80" t="s">
        <v>1342</v>
      </c>
      <c r="C10" s="78">
        <v>1522</v>
      </c>
      <c r="D10" s="78">
        <v>1600</v>
      </c>
      <c r="E10" s="78">
        <f t="shared" si="0"/>
        <v>78</v>
      </c>
      <c r="F10" s="78">
        <f t="shared" ref="F10:F16" si="1">ROUND(E10/C10*100,2)</f>
        <v>5.12</v>
      </c>
      <c r="G10" s="79"/>
    </row>
    <row r="11" spans="1:7" ht="28.5" customHeight="1">
      <c r="A11" s="76">
        <v>1030147</v>
      </c>
      <c r="B11" s="80" t="s">
        <v>1343</v>
      </c>
      <c r="C11" s="78">
        <v>608</v>
      </c>
      <c r="D11" s="78">
        <v>175</v>
      </c>
      <c r="E11" s="78">
        <f t="shared" si="0"/>
        <v>-433</v>
      </c>
      <c r="F11" s="78">
        <f t="shared" si="1"/>
        <v>-71.22</v>
      </c>
      <c r="G11" s="79"/>
    </row>
    <row r="12" spans="1:7" ht="28.5" customHeight="1">
      <c r="A12" s="76">
        <v>1030148</v>
      </c>
      <c r="B12" s="80" t="s">
        <v>1344</v>
      </c>
      <c r="C12" s="78">
        <f>C13</f>
        <v>26792</v>
      </c>
      <c r="D12" s="78">
        <f>D13</f>
        <v>27360</v>
      </c>
      <c r="E12" s="78">
        <f t="shared" si="0"/>
        <v>568</v>
      </c>
      <c r="F12" s="78">
        <f t="shared" si="1"/>
        <v>2.12</v>
      </c>
      <c r="G12" s="79"/>
    </row>
    <row r="13" spans="1:7" ht="28.5" customHeight="1">
      <c r="A13" s="76">
        <v>103014801</v>
      </c>
      <c r="B13" s="80" t="s">
        <v>1345</v>
      </c>
      <c r="C13" s="78">
        <v>26792</v>
      </c>
      <c r="D13" s="78">
        <v>27360</v>
      </c>
      <c r="E13" s="78">
        <f t="shared" si="0"/>
        <v>568</v>
      </c>
      <c r="F13" s="78">
        <f t="shared" si="1"/>
        <v>2.12</v>
      </c>
      <c r="G13" s="79"/>
    </row>
    <row r="14" spans="1:7" ht="28.5" customHeight="1">
      <c r="A14" s="76">
        <v>1030156</v>
      </c>
      <c r="B14" s="80" t="s">
        <v>1346</v>
      </c>
      <c r="C14" s="78">
        <v>928</v>
      </c>
      <c r="D14" s="78">
        <v>800</v>
      </c>
      <c r="E14" s="78">
        <f t="shared" si="0"/>
        <v>-128</v>
      </c>
      <c r="F14" s="78">
        <f t="shared" si="1"/>
        <v>-13.79</v>
      </c>
      <c r="G14" s="79"/>
    </row>
    <row r="15" spans="1:7" ht="28.5" customHeight="1">
      <c r="A15" s="76">
        <v>1030178</v>
      </c>
      <c r="B15" s="80" t="s">
        <v>1347</v>
      </c>
      <c r="C15" s="78">
        <v>514</v>
      </c>
      <c r="D15" s="78">
        <v>550</v>
      </c>
      <c r="E15" s="78">
        <f t="shared" si="0"/>
        <v>36</v>
      </c>
      <c r="F15" s="78">
        <f t="shared" si="1"/>
        <v>7</v>
      </c>
      <c r="G15" s="79"/>
    </row>
    <row r="16" spans="1:7" ht="28.5" customHeight="1">
      <c r="A16" s="76">
        <v>1030199</v>
      </c>
      <c r="B16" s="80" t="s">
        <v>1348</v>
      </c>
      <c r="C16" s="78">
        <v>13934</v>
      </c>
      <c r="D16" s="78">
        <v>13847</v>
      </c>
      <c r="E16" s="78">
        <f t="shared" si="0"/>
        <v>-87</v>
      </c>
      <c r="F16" s="78">
        <f t="shared" si="1"/>
        <v>-0.62</v>
      </c>
      <c r="G16" s="79"/>
    </row>
    <row r="17" spans="1:7" ht="28.5" customHeight="1" thickBot="1">
      <c r="A17" s="81"/>
      <c r="B17" s="82"/>
      <c r="C17" s="83"/>
      <c r="D17" s="83"/>
      <c r="E17" s="83"/>
      <c r="F17" s="84"/>
      <c r="G17" s="85"/>
    </row>
    <row r="18" spans="1:7" ht="21" customHeight="1">
      <c r="C18" s="88"/>
      <c r="D18" s="88"/>
      <c r="E18" s="88"/>
      <c r="F18" s="88"/>
      <c r="G18" s="89"/>
    </row>
    <row r="19" spans="1:7" ht="21" customHeight="1">
      <c r="C19" s="88"/>
      <c r="D19" s="88"/>
      <c r="F19" s="90"/>
      <c r="G19" s="89"/>
    </row>
    <row r="20" spans="1:7" ht="21" customHeight="1">
      <c r="D20" s="91"/>
    </row>
    <row r="21" spans="1:7" ht="21" customHeight="1">
      <c r="D21" s="91"/>
    </row>
    <row r="22" spans="1:7" ht="21" customHeight="1">
      <c r="D22" s="91"/>
    </row>
    <row r="23" spans="1:7" ht="21" customHeight="1">
      <c r="D23" s="93"/>
    </row>
    <row r="24" spans="1:7" ht="21" customHeight="1">
      <c r="D24" s="93"/>
    </row>
    <row r="27" spans="1:7" ht="21" customHeight="1">
      <c r="D27" s="93"/>
    </row>
    <row r="28" spans="1:7" ht="21" customHeight="1">
      <c r="D28" s="93"/>
    </row>
    <row r="29" spans="1:7" ht="21" customHeight="1">
      <c r="D29" s="93"/>
    </row>
  </sheetData>
  <mergeCells count="10">
    <mergeCell ref="F5:F6"/>
    <mergeCell ref="A2:G2"/>
    <mergeCell ref="A3:B3"/>
    <mergeCell ref="A4:A6"/>
    <mergeCell ref="B4:B6"/>
    <mergeCell ref="C4:C6"/>
    <mergeCell ref="D4:F4"/>
    <mergeCell ref="G4:G6"/>
    <mergeCell ref="D5:D6"/>
    <mergeCell ref="E5:E6"/>
  </mergeCells>
  <phoneticPr fontId="2" type="noConversion"/>
  <printOptions horizontalCentered="1" verticalCentered="1"/>
  <pageMargins left="0.19685039370078741" right="0.15748031496062992" top="0.19685039370078741" bottom="0.78740157480314965" header="0.15748031496062992" footer="0.59055118110236227"/>
  <pageSetup paperSize="9" scale="90" firstPageNumber="4" orientation="landscape" useFirstPageNumber="1" verticalDpi="180" r:id="rId1"/>
  <headerFooter alignWithMargins="0">
    <oddFooter>&amp;C&amp;"Times New Roman,常规"&amp;P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6" sqref="B6"/>
    </sheetView>
  </sheetViews>
  <sheetFormatPr defaultRowHeight="13.5"/>
  <cols>
    <col min="1" max="1" width="61.25" bestFit="1" customWidth="1"/>
    <col min="2" max="2" width="21.25" style="107" customWidth="1"/>
  </cols>
  <sheetData>
    <row r="1" spans="1:7" s="72" customFormat="1" ht="21" customHeight="1">
      <c r="A1" s="37" t="s">
        <v>1335</v>
      </c>
      <c r="B1" s="101"/>
      <c r="F1" s="92"/>
    </row>
    <row r="2" spans="1:7" s="72" customFormat="1" ht="27.75" customHeight="1">
      <c r="A2" s="218" t="s">
        <v>1195</v>
      </c>
      <c r="B2" s="218"/>
      <c r="C2" s="95"/>
      <c r="D2" s="95"/>
      <c r="E2" s="95"/>
      <c r="F2" s="95"/>
      <c r="G2" s="95"/>
    </row>
    <row r="3" spans="1:7" s="72" customFormat="1" ht="21" customHeight="1">
      <c r="A3" s="232" t="s">
        <v>102</v>
      </c>
      <c r="B3" s="232"/>
      <c r="C3" s="73"/>
      <c r="D3" s="73"/>
      <c r="E3" s="73"/>
      <c r="F3" s="74"/>
      <c r="G3" s="75"/>
    </row>
    <row r="4" spans="1:7" ht="36.75" customHeight="1">
      <c r="A4" s="94" t="s">
        <v>1176</v>
      </c>
      <c r="B4" s="102" t="s">
        <v>1177</v>
      </c>
    </row>
    <row r="5" spans="1:7" ht="36.75" customHeight="1">
      <c r="A5" s="185" t="s">
        <v>1178</v>
      </c>
      <c r="B5" s="186">
        <v>43270</v>
      </c>
    </row>
    <row r="6" spans="1:7" ht="36.75" customHeight="1">
      <c r="A6" s="185" t="s">
        <v>1185</v>
      </c>
      <c r="B6" s="186">
        <v>240</v>
      </c>
    </row>
    <row r="7" spans="1:7" s="96" customFormat="1" ht="36.75" customHeight="1">
      <c r="A7" s="187" t="s">
        <v>1194</v>
      </c>
      <c r="B7" s="188">
        <v>240</v>
      </c>
    </row>
    <row r="8" spans="1:7" ht="36.75" customHeight="1">
      <c r="A8" s="185" t="s">
        <v>1186</v>
      </c>
      <c r="B8" s="186">
        <f>SUM(B9:B10)</f>
        <v>2475</v>
      </c>
    </row>
    <row r="9" spans="1:7" s="96" customFormat="1" ht="36.75" customHeight="1">
      <c r="A9" s="187" t="s">
        <v>1192</v>
      </c>
      <c r="B9" s="188">
        <v>1836</v>
      </c>
    </row>
    <row r="10" spans="1:7" s="96" customFormat="1" ht="36.75" customHeight="1">
      <c r="A10" s="187" t="s">
        <v>1193</v>
      </c>
      <c r="B10" s="188">
        <v>639</v>
      </c>
    </row>
    <row r="11" spans="1:7" s="97" customFormat="1" ht="36.75" customHeight="1">
      <c r="A11" s="189" t="s">
        <v>1187</v>
      </c>
      <c r="B11" s="103">
        <f>+B12+B23+B27+B28+B30</f>
        <v>31365</v>
      </c>
    </row>
    <row r="12" spans="1:7" ht="36.75" customHeight="1">
      <c r="A12" s="187" t="s">
        <v>1191</v>
      </c>
      <c r="B12" s="190">
        <v>28240</v>
      </c>
    </row>
    <row r="13" spans="1:7" s="98" customFormat="1" ht="36.75" customHeight="1">
      <c r="A13" s="99" t="s">
        <v>1358</v>
      </c>
      <c r="B13" s="104">
        <v>9200</v>
      </c>
    </row>
    <row r="14" spans="1:7" s="98" customFormat="1" ht="36.75" customHeight="1">
      <c r="A14" s="99" t="s">
        <v>1349</v>
      </c>
      <c r="B14" s="104">
        <v>8775</v>
      </c>
    </row>
    <row r="15" spans="1:7" s="98" customFormat="1" ht="36.75" customHeight="1">
      <c r="A15" s="99" t="s">
        <v>1350</v>
      </c>
      <c r="B15" s="104">
        <v>5000</v>
      </c>
    </row>
    <row r="16" spans="1:7" s="98" customFormat="1" ht="36.75" customHeight="1">
      <c r="A16" s="99" t="s">
        <v>1351</v>
      </c>
      <c r="B16" s="104">
        <v>750</v>
      </c>
    </row>
    <row r="17" spans="1:2" s="98" customFormat="1" ht="36.75" customHeight="1">
      <c r="A17" s="99" t="s">
        <v>1352</v>
      </c>
      <c r="B17" s="104">
        <v>1000</v>
      </c>
    </row>
    <row r="18" spans="1:2" s="98" customFormat="1" ht="36.75" customHeight="1">
      <c r="A18" s="99" t="s">
        <v>1353</v>
      </c>
      <c r="B18" s="104">
        <v>500</v>
      </c>
    </row>
    <row r="19" spans="1:2" s="98" customFormat="1" ht="36.75" customHeight="1">
      <c r="A19" s="99" t="s">
        <v>1354</v>
      </c>
      <c r="B19" s="104">
        <v>500</v>
      </c>
    </row>
    <row r="20" spans="1:2" s="98" customFormat="1" ht="36.75" customHeight="1">
      <c r="A20" s="99" t="s">
        <v>1355</v>
      </c>
      <c r="B20" s="104">
        <v>880</v>
      </c>
    </row>
    <row r="21" spans="1:2" s="98" customFormat="1" ht="36.75" customHeight="1">
      <c r="A21" s="99" t="s">
        <v>1356</v>
      </c>
      <c r="B21" s="104">
        <v>800</v>
      </c>
    </row>
    <row r="22" spans="1:2" s="98" customFormat="1" ht="36.75" customHeight="1">
      <c r="A22" s="99" t="s">
        <v>1357</v>
      </c>
      <c r="B22" s="104">
        <v>835</v>
      </c>
    </row>
    <row r="23" spans="1:2" ht="36.75" customHeight="1">
      <c r="A23" s="191" t="s">
        <v>1179</v>
      </c>
      <c r="B23" s="192">
        <v>1600</v>
      </c>
    </row>
    <row r="24" spans="1:2" ht="36.75" customHeight="1">
      <c r="A24" s="191" t="s">
        <v>1359</v>
      </c>
      <c r="B24" s="105">
        <v>800</v>
      </c>
    </row>
    <row r="25" spans="1:2" ht="36.75" customHeight="1">
      <c r="A25" s="191" t="s">
        <v>1362</v>
      </c>
      <c r="B25" s="105">
        <v>600</v>
      </c>
    </row>
    <row r="26" spans="1:2" ht="36.75" customHeight="1">
      <c r="A26" s="191" t="s">
        <v>1364</v>
      </c>
      <c r="B26" s="105">
        <v>200</v>
      </c>
    </row>
    <row r="27" spans="1:2" ht="36.75" customHeight="1">
      <c r="A27" s="193" t="s">
        <v>1180</v>
      </c>
      <c r="B27" s="106">
        <v>175</v>
      </c>
    </row>
    <row r="28" spans="1:2" ht="36.75" customHeight="1">
      <c r="A28" s="194" t="s">
        <v>1181</v>
      </c>
      <c r="B28" s="106">
        <v>800</v>
      </c>
    </row>
    <row r="29" spans="1:2" s="100" customFormat="1" ht="36.75" customHeight="1">
      <c r="A29" s="194" t="s">
        <v>1360</v>
      </c>
      <c r="B29" s="192">
        <v>800</v>
      </c>
    </row>
    <row r="30" spans="1:2" ht="36.75" customHeight="1">
      <c r="A30" s="193" t="s">
        <v>1182</v>
      </c>
      <c r="B30" s="106">
        <v>550</v>
      </c>
    </row>
    <row r="31" spans="1:2" ht="36.75" customHeight="1">
      <c r="A31" s="193" t="s">
        <v>1361</v>
      </c>
      <c r="B31" s="106">
        <v>522</v>
      </c>
    </row>
    <row r="32" spans="1:2" ht="36.75" customHeight="1">
      <c r="A32" s="193" t="s">
        <v>1363</v>
      </c>
      <c r="B32" s="106">
        <v>28</v>
      </c>
    </row>
    <row r="33" spans="1:2" s="97" customFormat="1" ht="36.75" customHeight="1">
      <c r="A33" s="195" t="s">
        <v>1188</v>
      </c>
      <c r="B33" s="103">
        <v>50</v>
      </c>
    </row>
    <row r="34" spans="1:2" ht="36.75" customHeight="1">
      <c r="A34" s="191" t="s">
        <v>1183</v>
      </c>
      <c r="B34" s="106">
        <v>50</v>
      </c>
    </row>
    <row r="35" spans="1:2" s="97" customFormat="1" ht="36.75" customHeight="1">
      <c r="A35" s="196" t="s">
        <v>1189</v>
      </c>
      <c r="B35" s="103">
        <f>SUM(B36:B37)</f>
        <v>9140</v>
      </c>
    </row>
    <row r="36" spans="1:2" ht="36.75" customHeight="1">
      <c r="A36" s="191" t="s">
        <v>1184</v>
      </c>
      <c r="B36" s="106">
        <v>9135</v>
      </c>
    </row>
    <row r="37" spans="1:2" ht="36.75" customHeight="1">
      <c r="A37" s="197" t="s">
        <v>1190</v>
      </c>
      <c r="B37" s="106">
        <v>5</v>
      </c>
    </row>
  </sheetData>
  <mergeCells count="2">
    <mergeCell ref="A3:B3"/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154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2"/>
  <sheetViews>
    <sheetView showZeros="0" tabSelected="1" topLeftCell="A40" workbookViewId="0">
      <selection activeCell="C45" sqref="C45"/>
    </sheetView>
  </sheetViews>
  <sheetFormatPr defaultRowHeight="14.25"/>
  <cols>
    <col min="1" max="1" width="42.625" style="153" customWidth="1"/>
    <col min="2" max="2" width="12.625" style="155" customWidth="1"/>
    <col min="3" max="3" width="42.625" style="153" customWidth="1"/>
    <col min="4" max="4" width="12.625" style="155" customWidth="1"/>
    <col min="5" max="5" width="9" style="153"/>
    <col min="6" max="7" width="9.5" style="153" bestFit="1" customWidth="1"/>
    <col min="8" max="8" width="10.5" style="153" bestFit="1" customWidth="1"/>
    <col min="9" max="256" width="9" style="153"/>
    <col min="257" max="257" width="42.625" style="153" customWidth="1"/>
    <col min="258" max="258" width="12.625" style="153" customWidth="1"/>
    <col min="259" max="259" width="42.625" style="153" customWidth="1"/>
    <col min="260" max="260" width="12.625" style="153" customWidth="1"/>
    <col min="261" max="261" width="9" style="153"/>
    <col min="262" max="263" width="9.5" style="153" bestFit="1" customWidth="1"/>
    <col min="264" max="264" width="10.5" style="153" bestFit="1" customWidth="1"/>
    <col min="265" max="512" width="9" style="153"/>
    <col min="513" max="513" width="42.625" style="153" customWidth="1"/>
    <col min="514" max="514" width="12.625" style="153" customWidth="1"/>
    <col min="515" max="515" width="42.625" style="153" customWidth="1"/>
    <col min="516" max="516" width="12.625" style="153" customWidth="1"/>
    <col min="517" max="517" width="9" style="153"/>
    <col min="518" max="519" width="9.5" style="153" bestFit="1" customWidth="1"/>
    <col min="520" max="520" width="10.5" style="153" bestFit="1" customWidth="1"/>
    <col min="521" max="768" width="9" style="153"/>
    <col min="769" max="769" width="42.625" style="153" customWidth="1"/>
    <col min="770" max="770" width="12.625" style="153" customWidth="1"/>
    <col min="771" max="771" width="42.625" style="153" customWidth="1"/>
    <col min="772" max="772" width="12.625" style="153" customWidth="1"/>
    <col min="773" max="773" width="9" style="153"/>
    <col min="774" max="775" width="9.5" style="153" bestFit="1" customWidth="1"/>
    <col min="776" max="776" width="10.5" style="153" bestFit="1" customWidth="1"/>
    <col min="777" max="1024" width="9" style="153"/>
    <col min="1025" max="1025" width="42.625" style="153" customWidth="1"/>
    <col min="1026" max="1026" width="12.625" style="153" customWidth="1"/>
    <col min="1027" max="1027" width="42.625" style="153" customWidth="1"/>
    <col min="1028" max="1028" width="12.625" style="153" customWidth="1"/>
    <col min="1029" max="1029" width="9" style="153"/>
    <col min="1030" max="1031" width="9.5" style="153" bestFit="1" customWidth="1"/>
    <col min="1032" max="1032" width="10.5" style="153" bestFit="1" customWidth="1"/>
    <col min="1033" max="1280" width="9" style="153"/>
    <col min="1281" max="1281" width="42.625" style="153" customWidth="1"/>
    <col min="1282" max="1282" width="12.625" style="153" customWidth="1"/>
    <col min="1283" max="1283" width="42.625" style="153" customWidth="1"/>
    <col min="1284" max="1284" width="12.625" style="153" customWidth="1"/>
    <col min="1285" max="1285" width="9" style="153"/>
    <col min="1286" max="1287" width="9.5" style="153" bestFit="1" customWidth="1"/>
    <col min="1288" max="1288" width="10.5" style="153" bestFit="1" customWidth="1"/>
    <col min="1289" max="1536" width="9" style="153"/>
    <col min="1537" max="1537" width="42.625" style="153" customWidth="1"/>
    <col min="1538" max="1538" width="12.625" style="153" customWidth="1"/>
    <col min="1539" max="1539" width="42.625" style="153" customWidth="1"/>
    <col min="1540" max="1540" width="12.625" style="153" customWidth="1"/>
    <col min="1541" max="1541" width="9" style="153"/>
    <col min="1542" max="1543" width="9.5" style="153" bestFit="1" customWidth="1"/>
    <col min="1544" max="1544" width="10.5" style="153" bestFit="1" customWidth="1"/>
    <col min="1545" max="1792" width="9" style="153"/>
    <col min="1793" max="1793" width="42.625" style="153" customWidth="1"/>
    <col min="1794" max="1794" width="12.625" style="153" customWidth="1"/>
    <col min="1795" max="1795" width="42.625" style="153" customWidth="1"/>
    <col min="1796" max="1796" width="12.625" style="153" customWidth="1"/>
    <col min="1797" max="1797" width="9" style="153"/>
    <col min="1798" max="1799" width="9.5" style="153" bestFit="1" customWidth="1"/>
    <col min="1800" max="1800" width="10.5" style="153" bestFit="1" customWidth="1"/>
    <col min="1801" max="2048" width="9" style="153"/>
    <col min="2049" max="2049" width="42.625" style="153" customWidth="1"/>
    <col min="2050" max="2050" width="12.625" style="153" customWidth="1"/>
    <col min="2051" max="2051" width="42.625" style="153" customWidth="1"/>
    <col min="2052" max="2052" width="12.625" style="153" customWidth="1"/>
    <col min="2053" max="2053" width="9" style="153"/>
    <col min="2054" max="2055" width="9.5" style="153" bestFit="1" customWidth="1"/>
    <col min="2056" max="2056" width="10.5" style="153" bestFit="1" customWidth="1"/>
    <col min="2057" max="2304" width="9" style="153"/>
    <col min="2305" max="2305" width="42.625" style="153" customWidth="1"/>
    <col min="2306" max="2306" width="12.625" style="153" customWidth="1"/>
    <col min="2307" max="2307" width="42.625" style="153" customWidth="1"/>
    <col min="2308" max="2308" width="12.625" style="153" customWidth="1"/>
    <col min="2309" max="2309" width="9" style="153"/>
    <col min="2310" max="2311" width="9.5" style="153" bestFit="1" customWidth="1"/>
    <col min="2312" max="2312" width="10.5" style="153" bestFit="1" customWidth="1"/>
    <col min="2313" max="2560" width="9" style="153"/>
    <col min="2561" max="2561" width="42.625" style="153" customWidth="1"/>
    <col min="2562" max="2562" width="12.625" style="153" customWidth="1"/>
    <col min="2563" max="2563" width="42.625" style="153" customWidth="1"/>
    <col min="2564" max="2564" width="12.625" style="153" customWidth="1"/>
    <col min="2565" max="2565" width="9" style="153"/>
    <col min="2566" max="2567" width="9.5" style="153" bestFit="1" customWidth="1"/>
    <col min="2568" max="2568" width="10.5" style="153" bestFit="1" customWidth="1"/>
    <col min="2569" max="2816" width="9" style="153"/>
    <col min="2817" max="2817" width="42.625" style="153" customWidth="1"/>
    <col min="2818" max="2818" width="12.625" style="153" customWidth="1"/>
    <col min="2819" max="2819" width="42.625" style="153" customWidth="1"/>
    <col min="2820" max="2820" width="12.625" style="153" customWidth="1"/>
    <col min="2821" max="2821" width="9" style="153"/>
    <col min="2822" max="2823" width="9.5" style="153" bestFit="1" customWidth="1"/>
    <col min="2824" max="2824" width="10.5" style="153" bestFit="1" customWidth="1"/>
    <col min="2825" max="3072" width="9" style="153"/>
    <col min="3073" max="3073" width="42.625" style="153" customWidth="1"/>
    <col min="3074" max="3074" width="12.625" style="153" customWidth="1"/>
    <col min="3075" max="3075" width="42.625" style="153" customWidth="1"/>
    <col min="3076" max="3076" width="12.625" style="153" customWidth="1"/>
    <col min="3077" max="3077" width="9" style="153"/>
    <col min="3078" max="3079" width="9.5" style="153" bestFit="1" customWidth="1"/>
    <col min="3080" max="3080" width="10.5" style="153" bestFit="1" customWidth="1"/>
    <col min="3081" max="3328" width="9" style="153"/>
    <col min="3329" max="3329" width="42.625" style="153" customWidth="1"/>
    <col min="3330" max="3330" width="12.625" style="153" customWidth="1"/>
    <col min="3331" max="3331" width="42.625" style="153" customWidth="1"/>
    <col min="3332" max="3332" width="12.625" style="153" customWidth="1"/>
    <col min="3333" max="3333" width="9" style="153"/>
    <col min="3334" max="3335" width="9.5" style="153" bestFit="1" customWidth="1"/>
    <col min="3336" max="3336" width="10.5" style="153" bestFit="1" customWidth="1"/>
    <col min="3337" max="3584" width="9" style="153"/>
    <col min="3585" max="3585" width="42.625" style="153" customWidth="1"/>
    <col min="3586" max="3586" width="12.625" style="153" customWidth="1"/>
    <col min="3587" max="3587" width="42.625" style="153" customWidth="1"/>
    <col min="3588" max="3588" width="12.625" style="153" customWidth="1"/>
    <col min="3589" max="3589" width="9" style="153"/>
    <col min="3590" max="3591" width="9.5" style="153" bestFit="1" customWidth="1"/>
    <col min="3592" max="3592" width="10.5" style="153" bestFit="1" customWidth="1"/>
    <col min="3593" max="3840" width="9" style="153"/>
    <col min="3841" max="3841" width="42.625" style="153" customWidth="1"/>
    <col min="3842" max="3842" width="12.625" style="153" customWidth="1"/>
    <col min="3843" max="3843" width="42.625" style="153" customWidth="1"/>
    <col min="3844" max="3844" width="12.625" style="153" customWidth="1"/>
    <col min="3845" max="3845" width="9" style="153"/>
    <col min="3846" max="3847" width="9.5" style="153" bestFit="1" customWidth="1"/>
    <col min="3848" max="3848" width="10.5" style="153" bestFit="1" customWidth="1"/>
    <col min="3849" max="4096" width="9" style="153"/>
    <col min="4097" max="4097" width="42.625" style="153" customWidth="1"/>
    <col min="4098" max="4098" width="12.625" style="153" customWidth="1"/>
    <col min="4099" max="4099" width="42.625" style="153" customWidth="1"/>
    <col min="4100" max="4100" width="12.625" style="153" customWidth="1"/>
    <col min="4101" max="4101" width="9" style="153"/>
    <col min="4102" max="4103" width="9.5" style="153" bestFit="1" customWidth="1"/>
    <col min="4104" max="4104" width="10.5" style="153" bestFit="1" customWidth="1"/>
    <col min="4105" max="4352" width="9" style="153"/>
    <col min="4353" max="4353" width="42.625" style="153" customWidth="1"/>
    <col min="4354" max="4354" width="12.625" style="153" customWidth="1"/>
    <col min="4355" max="4355" width="42.625" style="153" customWidth="1"/>
    <col min="4356" max="4356" width="12.625" style="153" customWidth="1"/>
    <col min="4357" max="4357" width="9" style="153"/>
    <col min="4358" max="4359" width="9.5" style="153" bestFit="1" customWidth="1"/>
    <col min="4360" max="4360" width="10.5" style="153" bestFit="1" customWidth="1"/>
    <col min="4361" max="4608" width="9" style="153"/>
    <col min="4609" max="4609" width="42.625" style="153" customWidth="1"/>
    <col min="4610" max="4610" width="12.625" style="153" customWidth="1"/>
    <col min="4611" max="4611" width="42.625" style="153" customWidth="1"/>
    <col min="4612" max="4612" width="12.625" style="153" customWidth="1"/>
    <col min="4613" max="4613" width="9" style="153"/>
    <col min="4614" max="4615" width="9.5" style="153" bestFit="1" customWidth="1"/>
    <col min="4616" max="4616" width="10.5" style="153" bestFit="1" customWidth="1"/>
    <col min="4617" max="4864" width="9" style="153"/>
    <col min="4865" max="4865" width="42.625" style="153" customWidth="1"/>
    <col min="4866" max="4866" width="12.625" style="153" customWidth="1"/>
    <col min="4867" max="4867" width="42.625" style="153" customWidth="1"/>
    <col min="4868" max="4868" width="12.625" style="153" customWidth="1"/>
    <col min="4869" max="4869" width="9" style="153"/>
    <col min="4870" max="4871" width="9.5" style="153" bestFit="1" customWidth="1"/>
    <col min="4872" max="4872" width="10.5" style="153" bestFit="1" customWidth="1"/>
    <col min="4873" max="5120" width="9" style="153"/>
    <col min="5121" max="5121" width="42.625" style="153" customWidth="1"/>
    <col min="5122" max="5122" width="12.625" style="153" customWidth="1"/>
    <col min="5123" max="5123" width="42.625" style="153" customWidth="1"/>
    <col min="5124" max="5124" width="12.625" style="153" customWidth="1"/>
    <col min="5125" max="5125" width="9" style="153"/>
    <col min="5126" max="5127" width="9.5" style="153" bestFit="1" customWidth="1"/>
    <col min="5128" max="5128" width="10.5" style="153" bestFit="1" customWidth="1"/>
    <col min="5129" max="5376" width="9" style="153"/>
    <col min="5377" max="5377" width="42.625" style="153" customWidth="1"/>
    <col min="5378" max="5378" width="12.625" style="153" customWidth="1"/>
    <col min="5379" max="5379" width="42.625" style="153" customWidth="1"/>
    <col min="5380" max="5380" width="12.625" style="153" customWidth="1"/>
    <col min="5381" max="5381" width="9" style="153"/>
    <col min="5382" max="5383" width="9.5" style="153" bestFit="1" customWidth="1"/>
    <col min="5384" max="5384" width="10.5" style="153" bestFit="1" customWidth="1"/>
    <col min="5385" max="5632" width="9" style="153"/>
    <col min="5633" max="5633" width="42.625" style="153" customWidth="1"/>
    <col min="5634" max="5634" width="12.625" style="153" customWidth="1"/>
    <col min="5635" max="5635" width="42.625" style="153" customWidth="1"/>
    <col min="5636" max="5636" width="12.625" style="153" customWidth="1"/>
    <col min="5637" max="5637" width="9" style="153"/>
    <col min="5638" max="5639" width="9.5" style="153" bestFit="1" customWidth="1"/>
    <col min="5640" max="5640" width="10.5" style="153" bestFit="1" customWidth="1"/>
    <col min="5641" max="5888" width="9" style="153"/>
    <col min="5889" max="5889" width="42.625" style="153" customWidth="1"/>
    <col min="5890" max="5890" width="12.625" style="153" customWidth="1"/>
    <col min="5891" max="5891" width="42.625" style="153" customWidth="1"/>
    <col min="5892" max="5892" width="12.625" style="153" customWidth="1"/>
    <col min="5893" max="5893" width="9" style="153"/>
    <col min="5894" max="5895" width="9.5" style="153" bestFit="1" customWidth="1"/>
    <col min="5896" max="5896" width="10.5" style="153" bestFit="1" customWidth="1"/>
    <col min="5897" max="6144" width="9" style="153"/>
    <col min="6145" max="6145" width="42.625" style="153" customWidth="1"/>
    <col min="6146" max="6146" width="12.625" style="153" customWidth="1"/>
    <col min="6147" max="6147" width="42.625" style="153" customWidth="1"/>
    <col min="6148" max="6148" width="12.625" style="153" customWidth="1"/>
    <col min="6149" max="6149" width="9" style="153"/>
    <col min="6150" max="6151" width="9.5" style="153" bestFit="1" customWidth="1"/>
    <col min="6152" max="6152" width="10.5" style="153" bestFit="1" customWidth="1"/>
    <col min="6153" max="6400" width="9" style="153"/>
    <col min="6401" max="6401" width="42.625" style="153" customWidth="1"/>
    <col min="6402" max="6402" width="12.625" style="153" customWidth="1"/>
    <col min="6403" max="6403" width="42.625" style="153" customWidth="1"/>
    <col min="6404" max="6404" width="12.625" style="153" customWidth="1"/>
    <col min="6405" max="6405" width="9" style="153"/>
    <col min="6406" max="6407" width="9.5" style="153" bestFit="1" customWidth="1"/>
    <col min="6408" max="6408" width="10.5" style="153" bestFit="1" customWidth="1"/>
    <col min="6409" max="6656" width="9" style="153"/>
    <col min="6657" max="6657" width="42.625" style="153" customWidth="1"/>
    <col min="6658" max="6658" width="12.625" style="153" customWidth="1"/>
    <col min="6659" max="6659" width="42.625" style="153" customWidth="1"/>
    <col min="6660" max="6660" width="12.625" style="153" customWidth="1"/>
    <col min="6661" max="6661" width="9" style="153"/>
    <col min="6662" max="6663" width="9.5" style="153" bestFit="1" customWidth="1"/>
    <col min="6664" max="6664" width="10.5" style="153" bestFit="1" customWidth="1"/>
    <col min="6665" max="6912" width="9" style="153"/>
    <col min="6913" max="6913" width="42.625" style="153" customWidth="1"/>
    <col min="6914" max="6914" width="12.625" style="153" customWidth="1"/>
    <col min="6915" max="6915" width="42.625" style="153" customWidth="1"/>
    <col min="6916" max="6916" width="12.625" style="153" customWidth="1"/>
    <col min="6917" max="6917" width="9" style="153"/>
    <col min="6918" max="6919" width="9.5" style="153" bestFit="1" customWidth="1"/>
    <col min="6920" max="6920" width="10.5" style="153" bestFit="1" customWidth="1"/>
    <col min="6921" max="7168" width="9" style="153"/>
    <col min="7169" max="7169" width="42.625" style="153" customWidth="1"/>
    <col min="7170" max="7170" width="12.625" style="153" customWidth="1"/>
    <col min="7171" max="7171" width="42.625" style="153" customWidth="1"/>
    <col min="7172" max="7172" width="12.625" style="153" customWidth="1"/>
    <col min="7173" max="7173" width="9" style="153"/>
    <col min="7174" max="7175" width="9.5" style="153" bestFit="1" customWidth="1"/>
    <col min="7176" max="7176" width="10.5" style="153" bestFit="1" customWidth="1"/>
    <col min="7177" max="7424" width="9" style="153"/>
    <col min="7425" max="7425" width="42.625" style="153" customWidth="1"/>
    <col min="7426" max="7426" width="12.625" style="153" customWidth="1"/>
    <col min="7427" max="7427" width="42.625" style="153" customWidth="1"/>
    <col min="7428" max="7428" width="12.625" style="153" customWidth="1"/>
    <col min="7429" max="7429" width="9" style="153"/>
    <col min="7430" max="7431" width="9.5" style="153" bestFit="1" customWidth="1"/>
    <col min="7432" max="7432" width="10.5" style="153" bestFit="1" customWidth="1"/>
    <col min="7433" max="7680" width="9" style="153"/>
    <col min="7681" max="7681" width="42.625" style="153" customWidth="1"/>
    <col min="7682" max="7682" width="12.625" style="153" customWidth="1"/>
    <col min="7683" max="7683" width="42.625" style="153" customWidth="1"/>
    <col min="7684" max="7684" width="12.625" style="153" customWidth="1"/>
    <col min="7685" max="7685" width="9" style="153"/>
    <col min="7686" max="7687" width="9.5" style="153" bestFit="1" customWidth="1"/>
    <col min="7688" max="7688" width="10.5" style="153" bestFit="1" customWidth="1"/>
    <col min="7689" max="7936" width="9" style="153"/>
    <col min="7937" max="7937" width="42.625" style="153" customWidth="1"/>
    <col min="7938" max="7938" width="12.625" style="153" customWidth="1"/>
    <col min="7939" max="7939" width="42.625" style="153" customWidth="1"/>
    <col min="7940" max="7940" width="12.625" style="153" customWidth="1"/>
    <col min="7941" max="7941" width="9" style="153"/>
    <col min="7942" max="7943" width="9.5" style="153" bestFit="1" customWidth="1"/>
    <col min="7944" max="7944" width="10.5" style="153" bestFit="1" customWidth="1"/>
    <col min="7945" max="8192" width="9" style="153"/>
    <col min="8193" max="8193" width="42.625" style="153" customWidth="1"/>
    <col min="8194" max="8194" width="12.625" style="153" customWidth="1"/>
    <col min="8195" max="8195" width="42.625" style="153" customWidth="1"/>
    <col min="8196" max="8196" width="12.625" style="153" customWidth="1"/>
    <col min="8197" max="8197" width="9" style="153"/>
    <col min="8198" max="8199" width="9.5" style="153" bestFit="1" customWidth="1"/>
    <col min="8200" max="8200" width="10.5" style="153" bestFit="1" customWidth="1"/>
    <col min="8201" max="8448" width="9" style="153"/>
    <col min="8449" max="8449" width="42.625" style="153" customWidth="1"/>
    <col min="8450" max="8450" width="12.625" style="153" customWidth="1"/>
    <col min="8451" max="8451" width="42.625" style="153" customWidth="1"/>
    <col min="8452" max="8452" width="12.625" style="153" customWidth="1"/>
    <col min="8453" max="8453" width="9" style="153"/>
    <col min="8454" max="8455" width="9.5" style="153" bestFit="1" customWidth="1"/>
    <col min="8456" max="8456" width="10.5" style="153" bestFit="1" customWidth="1"/>
    <col min="8457" max="8704" width="9" style="153"/>
    <col min="8705" max="8705" width="42.625" style="153" customWidth="1"/>
    <col min="8706" max="8706" width="12.625" style="153" customWidth="1"/>
    <col min="8707" max="8707" width="42.625" style="153" customWidth="1"/>
    <col min="8708" max="8708" width="12.625" style="153" customWidth="1"/>
    <col min="8709" max="8709" width="9" style="153"/>
    <col min="8710" max="8711" width="9.5" style="153" bestFit="1" customWidth="1"/>
    <col min="8712" max="8712" width="10.5" style="153" bestFit="1" customWidth="1"/>
    <col min="8713" max="8960" width="9" style="153"/>
    <col min="8961" max="8961" width="42.625" style="153" customWidth="1"/>
    <col min="8962" max="8962" width="12.625" style="153" customWidth="1"/>
    <col min="8963" max="8963" width="42.625" style="153" customWidth="1"/>
    <col min="8964" max="8964" width="12.625" style="153" customWidth="1"/>
    <col min="8965" max="8965" width="9" style="153"/>
    <col min="8966" max="8967" width="9.5" style="153" bestFit="1" customWidth="1"/>
    <col min="8968" max="8968" width="10.5" style="153" bestFit="1" customWidth="1"/>
    <col min="8969" max="9216" width="9" style="153"/>
    <col min="9217" max="9217" width="42.625" style="153" customWidth="1"/>
    <col min="9218" max="9218" width="12.625" style="153" customWidth="1"/>
    <col min="9219" max="9219" width="42.625" style="153" customWidth="1"/>
    <col min="9220" max="9220" width="12.625" style="153" customWidth="1"/>
    <col min="9221" max="9221" width="9" style="153"/>
    <col min="9222" max="9223" width="9.5" style="153" bestFit="1" customWidth="1"/>
    <col min="9224" max="9224" width="10.5" style="153" bestFit="1" customWidth="1"/>
    <col min="9225" max="9472" width="9" style="153"/>
    <col min="9473" max="9473" width="42.625" style="153" customWidth="1"/>
    <col min="9474" max="9474" width="12.625" style="153" customWidth="1"/>
    <col min="9475" max="9475" width="42.625" style="153" customWidth="1"/>
    <col min="9476" max="9476" width="12.625" style="153" customWidth="1"/>
    <col min="9477" max="9477" width="9" style="153"/>
    <col min="9478" max="9479" width="9.5" style="153" bestFit="1" customWidth="1"/>
    <col min="9480" max="9480" width="10.5" style="153" bestFit="1" customWidth="1"/>
    <col min="9481" max="9728" width="9" style="153"/>
    <col min="9729" max="9729" width="42.625" style="153" customWidth="1"/>
    <col min="9730" max="9730" width="12.625" style="153" customWidth="1"/>
    <col min="9731" max="9731" width="42.625" style="153" customWidth="1"/>
    <col min="9732" max="9732" width="12.625" style="153" customWidth="1"/>
    <col min="9733" max="9733" width="9" style="153"/>
    <col min="9734" max="9735" width="9.5" style="153" bestFit="1" customWidth="1"/>
    <col min="9736" max="9736" width="10.5" style="153" bestFit="1" customWidth="1"/>
    <col min="9737" max="9984" width="9" style="153"/>
    <col min="9985" max="9985" width="42.625" style="153" customWidth="1"/>
    <col min="9986" max="9986" width="12.625" style="153" customWidth="1"/>
    <col min="9987" max="9987" width="42.625" style="153" customWidth="1"/>
    <col min="9988" max="9988" width="12.625" style="153" customWidth="1"/>
    <col min="9989" max="9989" width="9" style="153"/>
    <col min="9990" max="9991" width="9.5" style="153" bestFit="1" customWidth="1"/>
    <col min="9992" max="9992" width="10.5" style="153" bestFit="1" customWidth="1"/>
    <col min="9993" max="10240" width="9" style="153"/>
    <col min="10241" max="10241" width="42.625" style="153" customWidth="1"/>
    <col min="10242" max="10242" width="12.625" style="153" customWidth="1"/>
    <col min="10243" max="10243" width="42.625" style="153" customWidth="1"/>
    <col min="10244" max="10244" width="12.625" style="153" customWidth="1"/>
    <col min="10245" max="10245" width="9" style="153"/>
    <col min="10246" max="10247" width="9.5" style="153" bestFit="1" customWidth="1"/>
    <col min="10248" max="10248" width="10.5" style="153" bestFit="1" customWidth="1"/>
    <col min="10249" max="10496" width="9" style="153"/>
    <col min="10497" max="10497" width="42.625" style="153" customWidth="1"/>
    <col min="10498" max="10498" width="12.625" style="153" customWidth="1"/>
    <col min="10499" max="10499" width="42.625" style="153" customWidth="1"/>
    <col min="10500" max="10500" width="12.625" style="153" customWidth="1"/>
    <col min="10501" max="10501" width="9" style="153"/>
    <col min="10502" max="10503" width="9.5" style="153" bestFit="1" customWidth="1"/>
    <col min="10504" max="10504" width="10.5" style="153" bestFit="1" customWidth="1"/>
    <col min="10505" max="10752" width="9" style="153"/>
    <col min="10753" max="10753" width="42.625" style="153" customWidth="1"/>
    <col min="10754" max="10754" width="12.625" style="153" customWidth="1"/>
    <col min="10755" max="10755" width="42.625" style="153" customWidth="1"/>
    <col min="10756" max="10756" width="12.625" style="153" customWidth="1"/>
    <col min="10757" max="10757" width="9" style="153"/>
    <col min="10758" max="10759" width="9.5" style="153" bestFit="1" customWidth="1"/>
    <col min="10760" max="10760" width="10.5" style="153" bestFit="1" customWidth="1"/>
    <col min="10761" max="11008" width="9" style="153"/>
    <col min="11009" max="11009" width="42.625" style="153" customWidth="1"/>
    <col min="11010" max="11010" width="12.625" style="153" customWidth="1"/>
    <col min="11011" max="11011" width="42.625" style="153" customWidth="1"/>
    <col min="11012" max="11012" width="12.625" style="153" customWidth="1"/>
    <col min="11013" max="11013" width="9" style="153"/>
    <col min="11014" max="11015" width="9.5" style="153" bestFit="1" customWidth="1"/>
    <col min="11016" max="11016" width="10.5" style="153" bestFit="1" customWidth="1"/>
    <col min="11017" max="11264" width="9" style="153"/>
    <col min="11265" max="11265" width="42.625" style="153" customWidth="1"/>
    <col min="11266" max="11266" width="12.625" style="153" customWidth="1"/>
    <col min="11267" max="11267" width="42.625" style="153" customWidth="1"/>
    <col min="11268" max="11268" width="12.625" style="153" customWidth="1"/>
    <col min="11269" max="11269" width="9" style="153"/>
    <col min="11270" max="11271" width="9.5" style="153" bestFit="1" customWidth="1"/>
    <col min="11272" max="11272" width="10.5" style="153" bestFit="1" customWidth="1"/>
    <col min="11273" max="11520" width="9" style="153"/>
    <col min="11521" max="11521" width="42.625" style="153" customWidth="1"/>
    <col min="11522" max="11522" width="12.625" style="153" customWidth="1"/>
    <col min="11523" max="11523" width="42.625" style="153" customWidth="1"/>
    <col min="11524" max="11524" width="12.625" style="153" customWidth="1"/>
    <col min="11525" max="11525" width="9" style="153"/>
    <col min="11526" max="11527" width="9.5" style="153" bestFit="1" customWidth="1"/>
    <col min="11528" max="11528" width="10.5" style="153" bestFit="1" customWidth="1"/>
    <col min="11529" max="11776" width="9" style="153"/>
    <col min="11777" max="11777" width="42.625" style="153" customWidth="1"/>
    <col min="11778" max="11778" width="12.625" style="153" customWidth="1"/>
    <col min="11779" max="11779" width="42.625" style="153" customWidth="1"/>
    <col min="11780" max="11780" width="12.625" style="153" customWidth="1"/>
    <col min="11781" max="11781" width="9" style="153"/>
    <col min="11782" max="11783" width="9.5" style="153" bestFit="1" customWidth="1"/>
    <col min="11784" max="11784" width="10.5" style="153" bestFit="1" customWidth="1"/>
    <col min="11785" max="12032" width="9" style="153"/>
    <col min="12033" max="12033" width="42.625" style="153" customWidth="1"/>
    <col min="12034" max="12034" width="12.625" style="153" customWidth="1"/>
    <col min="12035" max="12035" width="42.625" style="153" customWidth="1"/>
    <col min="12036" max="12036" width="12.625" style="153" customWidth="1"/>
    <col min="12037" max="12037" width="9" style="153"/>
    <col min="12038" max="12039" width="9.5" style="153" bestFit="1" customWidth="1"/>
    <col min="12040" max="12040" width="10.5" style="153" bestFit="1" customWidth="1"/>
    <col min="12041" max="12288" width="9" style="153"/>
    <col min="12289" max="12289" width="42.625" style="153" customWidth="1"/>
    <col min="12290" max="12290" width="12.625" style="153" customWidth="1"/>
    <col min="12291" max="12291" width="42.625" style="153" customWidth="1"/>
    <col min="12292" max="12292" width="12.625" style="153" customWidth="1"/>
    <col min="12293" max="12293" width="9" style="153"/>
    <col min="12294" max="12295" width="9.5" style="153" bestFit="1" customWidth="1"/>
    <col min="12296" max="12296" width="10.5" style="153" bestFit="1" customWidth="1"/>
    <col min="12297" max="12544" width="9" style="153"/>
    <col min="12545" max="12545" width="42.625" style="153" customWidth="1"/>
    <col min="12546" max="12546" width="12.625" style="153" customWidth="1"/>
    <col min="12547" max="12547" width="42.625" style="153" customWidth="1"/>
    <col min="12548" max="12548" width="12.625" style="153" customWidth="1"/>
    <col min="12549" max="12549" width="9" style="153"/>
    <col min="12550" max="12551" width="9.5" style="153" bestFit="1" customWidth="1"/>
    <col min="12552" max="12552" width="10.5" style="153" bestFit="1" customWidth="1"/>
    <col min="12553" max="12800" width="9" style="153"/>
    <col min="12801" max="12801" width="42.625" style="153" customWidth="1"/>
    <col min="12802" max="12802" width="12.625" style="153" customWidth="1"/>
    <col min="12803" max="12803" width="42.625" style="153" customWidth="1"/>
    <col min="12804" max="12804" width="12.625" style="153" customWidth="1"/>
    <col min="12805" max="12805" width="9" style="153"/>
    <col min="12806" max="12807" width="9.5" style="153" bestFit="1" customWidth="1"/>
    <col min="12808" max="12808" width="10.5" style="153" bestFit="1" customWidth="1"/>
    <col min="12809" max="13056" width="9" style="153"/>
    <col min="13057" max="13057" width="42.625" style="153" customWidth="1"/>
    <col min="13058" max="13058" width="12.625" style="153" customWidth="1"/>
    <col min="13059" max="13059" width="42.625" style="153" customWidth="1"/>
    <col min="13060" max="13060" width="12.625" style="153" customWidth="1"/>
    <col min="13061" max="13061" width="9" style="153"/>
    <col min="13062" max="13063" width="9.5" style="153" bestFit="1" customWidth="1"/>
    <col min="13064" max="13064" width="10.5" style="153" bestFit="1" customWidth="1"/>
    <col min="13065" max="13312" width="9" style="153"/>
    <col min="13313" max="13313" width="42.625" style="153" customWidth="1"/>
    <col min="13314" max="13314" width="12.625" style="153" customWidth="1"/>
    <col min="13315" max="13315" width="42.625" style="153" customWidth="1"/>
    <col min="13316" max="13316" width="12.625" style="153" customWidth="1"/>
    <col min="13317" max="13317" width="9" style="153"/>
    <col min="13318" max="13319" width="9.5" style="153" bestFit="1" customWidth="1"/>
    <col min="13320" max="13320" width="10.5" style="153" bestFit="1" customWidth="1"/>
    <col min="13321" max="13568" width="9" style="153"/>
    <col min="13569" max="13569" width="42.625" style="153" customWidth="1"/>
    <col min="13570" max="13570" width="12.625" style="153" customWidth="1"/>
    <col min="13571" max="13571" width="42.625" style="153" customWidth="1"/>
    <col min="13572" max="13572" width="12.625" style="153" customWidth="1"/>
    <col min="13573" max="13573" width="9" style="153"/>
    <col min="13574" max="13575" width="9.5" style="153" bestFit="1" customWidth="1"/>
    <col min="13576" max="13576" width="10.5" style="153" bestFit="1" customWidth="1"/>
    <col min="13577" max="13824" width="9" style="153"/>
    <col min="13825" max="13825" width="42.625" style="153" customWidth="1"/>
    <col min="13826" max="13826" width="12.625" style="153" customWidth="1"/>
    <col min="13827" max="13827" width="42.625" style="153" customWidth="1"/>
    <col min="13828" max="13828" width="12.625" style="153" customWidth="1"/>
    <col min="13829" max="13829" width="9" style="153"/>
    <col min="13830" max="13831" width="9.5" style="153" bestFit="1" customWidth="1"/>
    <col min="13832" max="13832" width="10.5" style="153" bestFit="1" customWidth="1"/>
    <col min="13833" max="14080" width="9" style="153"/>
    <col min="14081" max="14081" width="42.625" style="153" customWidth="1"/>
    <col min="14082" max="14082" width="12.625" style="153" customWidth="1"/>
    <col min="14083" max="14083" width="42.625" style="153" customWidth="1"/>
    <col min="14084" max="14084" width="12.625" style="153" customWidth="1"/>
    <col min="14085" max="14085" width="9" style="153"/>
    <col min="14086" max="14087" width="9.5" style="153" bestFit="1" customWidth="1"/>
    <col min="14088" max="14088" width="10.5" style="153" bestFit="1" customWidth="1"/>
    <col min="14089" max="14336" width="9" style="153"/>
    <col min="14337" max="14337" width="42.625" style="153" customWidth="1"/>
    <col min="14338" max="14338" width="12.625" style="153" customWidth="1"/>
    <col min="14339" max="14339" width="42.625" style="153" customWidth="1"/>
    <col min="14340" max="14340" width="12.625" style="153" customWidth="1"/>
    <col min="14341" max="14341" width="9" style="153"/>
    <col min="14342" max="14343" width="9.5" style="153" bestFit="1" customWidth="1"/>
    <col min="14344" max="14344" width="10.5" style="153" bestFit="1" customWidth="1"/>
    <col min="14345" max="14592" width="9" style="153"/>
    <col min="14593" max="14593" width="42.625" style="153" customWidth="1"/>
    <col min="14594" max="14594" width="12.625" style="153" customWidth="1"/>
    <col min="14595" max="14595" width="42.625" style="153" customWidth="1"/>
    <col min="14596" max="14596" width="12.625" style="153" customWidth="1"/>
    <col min="14597" max="14597" width="9" style="153"/>
    <col min="14598" max="14599" width="9.5" style="153" bestFit="1" customWidth="1"/>
    <col min="14600" max="14600" width="10.5" style="153" bestFit="1" customWidth="1"/>
    <col min="14601" max="14848" width="9" style="153"/>
    <col min="14849" max="14849" width="42.625" style="153" customWidth="1"/>
    <col min="14850" max="14850" width="12.625" style="153" customWidth="1"/>
    <col min="14851" max="14851" width="42.625" style="153" customWidth="1"/>
    <col min="14852" max="14852" width="12.625" style="153" customWidth="1"/>
    <col min="14853" max="14853" width="9" style="153"/>
    <col min="14854" max="14855" width="9.5" style="153" bestFit="1" customWidth="1"/>
    <col min="14856" max="14856" width="10.5" style="153" bestFit="1" customWidth="1"/>
    <col min="14857" max="15104" width="9" style="153"/>
    <col min="15105" max="15105" width="42.625" style="153" customWidth="1"/>
    <col min="15106" max="15106" width="12.625" style="153" customWidth="1"/>
    <col min="15107" max="15107" width="42.625" style="153" customWidth="1"/>
    <col min="15108" max="15108" width="12.625" style="153" customWidth="1"/>
    <col min="15109" max="15109" width="9" style="153"/>
    <col min="15110" max="15111" width="9.5" style="153" bestFit="1" customWidth="1"/>
    <col min="15112" max="15112" width="10.5" style="153" bestFit="1" customWidth="1"/>
    <col min="15113" max="15360" width="9" style="153"/>
    <col min="15361" max="15361" width="42.625" style="153" customWidth="1"/>
    <col min="15362" max="15362" width="12.625" style="153" customWidth="1"/>
    <col min="15363" max="15363" width="42.625" style="153" customWidth="1"/>
    <col min="15364" max="15364" width="12.625" style="153" customWidth="1"/>
    <col min="15365" max="15365" width="9" style="153"/>
    <col min="15366" max="15367" width="9.5" style="153" bestFit="1" customWidth="1"/>
    <col min="15368" max="15368" width="10.5" style="153" bestFit="1" customWidth="1"/>
    <col min="15369" max="15616" width="9" style="153"/>
    <col min="15617" max="15617" width="42.625" style="153" customWidth="1"/>
    <col min="15618" max="15618" width="12.625" style="153" customWidth="1"/>
    <col min="15619" max="15619" width="42.625" style="153" customWidth="1"/>
    <col min="15620" max="15620" width="12.625" style="153" customWidth="1"/>
    <col min="15621" max="15621" width="9" style="153"/>
    <col min="15622" max="15623" width="9.5" style="153" bestFit="1" customWidth="1"/>
    <col min="15624" max="15624" width="10.5" style="153" bestFit="1" customWidth="1"/>
    <col min="15625" max="15872" width="9" style="153"/>
    <col min="15873" max="15873" width="42.625" style="153" customWidth="1"/>
    <col min="15874" max="15874" width="12.625" style="153" customWidth="1"/>
    <col min="15875" max="15875" width="42.625" style="153" customWidth="1"/>
    <col min="15876" max="15876" width="12.625" style="153" customWidth="1"/>
    <col min="15877" max="15877" width="9" style="153"/>
    <col min="15878" max="15879" width="9.5" style="153" bestFit="1" customWidth="1"/>
    <col min="15880" max="15880" width="10.5" style="153" bestFit="1" customWidth="1"/>
    <col min="15881" max="16128" width="9" style="153"/>
    <col min="16129" max="16129" width="42.625" style="153" customWidth="1"/>
    <col min="16130" max="16130" width="12.625" style="153" customWidth="1"/>
    <col min="16131" max="16131" width="42.625" style="153" customWidth="1"/>
    <col min="16132" max="16132" width="12.625" style="153" customWidth="1"/>
    <col min="16133" max="16133" width="9" style="153"/>
    <col min="16134" max="16135" width="9.5" style="153" bestFit="1" customWidth="1"/>
    <col min="16136" max="16136" width="10.5" style="153" bestFit="1" customWidth="1"/>
    <col min="16137" max="16384" width="9" style="153"/>
  </cols>
  <sheetData>
    <row r="1" spans="1:7">
      <c r="A1" s="37" t="s">
        <v>1340</v>
      </c>
    </row>
    <row r="2" spans="1:7" ht="24.95" customHeight="1">
      <c r="A2" s="233" t="s">
        <v>1255</v>
      </c>
      <c r="B2" s="233"/>
      <c r="C2" s="233"/>
      <c r="D2" s="233"/>
    </row>
    <row r="3" spans="1:7" ht="24.95" customHeight="1">
      <c r="A3" s="233"/>
      <c r="B3" s="233"/>
      <c r="C3" s="233"/>
      <c r="D3" s="233"/>
    </row>
    <row r="4" spans="1:7" ht="20.100000000000001" customHeight="1" thickBot="1">
      <c r="A4" s="154" t="s">
        <v>1256</v>
      </c>
      <c r="C4" s="234" t="s">
        <v>1257</v>
      </c>
      <c r="D4" s="235"/>
    </row>
    <row r="5" spans="1:7" ht="20.100000000000001" customHeight="1">
      <c r="A5" s="156" t="s">
        <v>1258</v>
      </c>
      <c r="B5" s="157" t="s">
        <v>1259</v>
      </c>
      <c r="C5" s="158" t="s">
        <v>1258</v>
      </c>
      <c r="D5" s="159" t="s">
        <v>1259</v>
      </c>
    </row>
    <row r="6" spans="1:7" ht="20.100000000000001" customHeight="1">
      <c r="A6" s="160" t="s">
        <v>1260</v>
      </c>
      <c r="B6" s="161">
        <v>44382</v>
      </c>
      <c r="C6" s="162" t="s">
        <v>1261</v>
      </c>
      <c r="D6" s="163">
        <v>43270</v>
      </c>
      <c r="F6" s="164"/>
      <c r="G6" s="165"/>
    </row>
    <row r="7" spans="1:7" ht="20.100000000000001" customHeight="1">
      <c r="A7" s="160" t="s">
        <v>1262</v>
      </c>
      <c r="B7" s="161">
        <v>3600</v>
      </c>
      <c r="C7" s="162" t="s">
        <v>1263</v>
      </c>
      <c r="D7" s="163">
        <v>0</v>
      </c>
      <c r="F7" s="164"/>
    </row>
    <row r="8" spans="1:7" ht="20.100000000000001" customHeight="1">
      <c r="A8" s="160" t="s">
        <v>1264</v>
      </c>
      <c r="B8" s="166"/>
      <c r="C8" s="167" t="s">
        <v>1265</v>
      </c>
      <c r="D8" s="163"/>
    </row>
    <row r="9" spans="1:7" ht="20.100000000000001" customHeight="1">
      <c r="A9" s="160" t="s">
        <v>1266</v>
      </c>
      <c r="B9" s="166"/>
      <c r="C9" s="162" t="s">
        <v>1267</v>
      </c>
      <c r="D9" s="163">
        <v>0</v>
      </c>
    </row>
    <row r="10" spans="1:7" ht="20.100000000000001" customHeight="1">
      <c r="A10" s="160" t="s">
        <v>1268</v>
      </c>
      <c r="B10" s="166"/>
      <c r="C10" s="162" t="s">
        <v>1269</v>
      </c>
      <c r="D10" s="168"/>
    </row>
    <row r="11" spans="1:7" ht="20.100000000000001" customHeight="1">
      <c r="A11" s="160" t="s">
        <v>1270</v>
      </c>
      <c r="B11" s="166"/>
      <c r="C11" s="162" t="s">
        <v>1271</v>
      </c>
      <c r="D11" s="163"/>
    </row>
    <row r="12" spans="1:7" ht="20.100000000000001" customHeight="1">
      <c r="A12" s="169" t="s">
        <v>1272</v>
      </c>
      <c r="B12" s="166"/>
      <c r="C12" s="162" t="s">
        <v>1273</v>
      </c>
      <c r="D12" s="163"/>
    </row>
    <row r="13" spans="1:7" ht="20.100000000000001" customHeight="1">
      <c r="A13" s="169" t="s">
        <v>1274</v>
      </c>
      <c r="B13" s="166"/>
      <c r="C13" s="162" t="s">
        <v>1275</v>
      </c>
      <c r="D13" s="163"/>
    </row>
    <row r="14" spans="1:7" ht="20.100000000000001" customHeight="1">
      <c r="A14" s="160" t="s">
        <v>1276</v>
      </c>
      <c r="B14" s="166"/>
      <c r="C14" s="162" t="s">
        <v>1277</v>
      </c>
      <c r="D14" s="163"/>
    </row>
    <row r="15" spans="1:7" ht="20.100000000000001" customHeight="1">
      <c r="A15" s="160" t="s">
        <v>1278</v>
      </c>
      <c r="B15" s="166"/>
      <c r="C15" s="167" t="s">
        <v>1279</v>
      </c>
      <c r="D15" s="163"/>
    </row>
    <row r="16" spans="1:7" ht="20.100000000000001" customHeight="1">
      <c r="A16" s="169" t="s">
        <v>1280</v>
      </c>
      <c r="B16" s="161"/>
      <c r="C16" s="162" t="s">
        <v>1281</v>
      </c>
      <c r="D16" s="163"/>
    </row>
    <row r="17" spans="1:6" ht="20.100000000000001" customHeight="1">
      <c r="A17" s="160" t="s">
        <v>1282</v>
      </c>
      <c r="B17" s="170"/>
      <c r="C17" s="162" t="s">
        <v>1283</v>
      </c>
      <c r="D17" s="163"/>
    </row>
    <row r="18" spans="1:6" ht="20.100000000000001" customHeight="1">
      <c r="A18" s="160" t="s">
        <v>1284</v>
      </c>
      <c r="B18" s="166"/>
      <c r="C18" s="162" t="s">
        <v>1285</v>
      </c>
      <c r="D18" s="163"/>
    </row>
    <row r="19" spans="1:6" ht="20.100000000000001" customHeight="1">
      <c r="A19" s="169" t="s">
        <v>1286</v>
      </c>
      <c r="B19" s="166"/>
      <c r="C19" s="162" t="s">
        <v>1287</v>
      </c>
      <c r="D19" s="163"/>
    </row>
    <row r="20" spans="1:6" ht="20.100000000000001" customHeight="1">
      <c r="A20" s="169" t="s">
        <v>1288</v>
      </c>
      <c r="B20" s="166"/>
      <c r="C20" s="167" t="s">
        <v>1289</v>
      </c>
      <c r="D20" s="163"/>
    </row>
    <row r="21" spans="1:6" ht="20.100000000000001" customHeight="1">
      <c r="A21" s="169" t="s">
        <v>1290</v>
      </c>
      <c r="B21" s="161"/>
      <c r="C21" s="167" t="s">
        <v>1291</v>
      </c>
      <c r="D21" s="168"/>
    </row>
    <row r="22" spans="1:6" ht="20.100000000000001" customHeight="1">
      <c r="A22" s="169" t="s">
        <v>1292</v>
      </c>
      <c r="B22" s="161"/>
      <c r="C22" s="167" t="s">
        <v>1293</v>
      </c>
      <c r="D22" s="163"/>
    </row>
    <row r="23" spans="1:6" ht="20.100000000000001" customHeight="1">
      <c r="A23" s="169" t="s">
        <v>1294</v>
      </c>
      <c r="B23" s="161"/>
      <c r="C23" s="167" t="s">
        <v>1295</v>
      </c>
      <c r="D23" s="163"/>
      <c r="F23" s="164"/>
    </row>
    <row r="24" spans="1:6" ht="20.100000000000001" customHeight="1">
      <c r="A24" s="169" t="s">
        <v>1296</v>
      </c>
      <c r="B24" s="161"/>
      <c r="C24" s="167" t="s">
        <v>1297</v>
      </c>
      <c r="D24" s="163"/>
      <c r="F24" s="164"/>
    </row>
    <row r="25" spans="1:6" ht="20.100000000000001" customHeight="1">
      <c r="A25" s="169" t="s">
        <v>1298</v>
      </c>
      <c r="B25" s="161"/>
      <c r="C25" s="167" t="s">
        <v>1299</v>
      </c>
      <c r="D25" s="163"/>
      <c r="F25" s="164"/>
    </row>
    <row r="26" spans="1:6" ht="20.100000000000001" customHeight="1">
      <c r="A26" s="169" t="s">
        <v>1300</v>
      </c>
      <c r="B26" s="161"/>
      <c r="C26" s="167" t="s">
        <v>1301</v>
      </c>
      <c r="D26" s="163"/>
      <c r="F26" s="164"/>
    </row>
    <row r="27" spans="1:6" ht="20.100000000000001" customHeight="1">
      <c r="A27" s="169" t="s">
        <v>1302</v>
      </c>
      <c r="B27" s="166"/>
      <c r="C27" s="171" t="s">
        <v>1303</v>
      </c>
      <c r="D27" s="163"/>
    </row>
    <row r="28" spans="1:6" ht="20.100000000000001" customHeight="1">
      <c r="A28" s="169" t="s">
        <v>1304</v>
      </c>
      <c r="B28" s="166"/>
      <c r="C28" s="171" t="s">
        <v>1305</v>
      </c>
      <c r="D28" s="172"/>
    </row>
    <row r="29" spans="1:6" ht="20.100000000000001" customHeight="1">
      <c r="A29" s="169" t="s">
        <v>1306</v>
      </c>
      <c r="B29" s="161"/>
      <c r="C29" s="171"/>
      <c r="D29" s="172"/>
    </row>
    <row r="30" spans="1:6" ht="20.100000000000001" customHeight="1">
      <c r="A30" s="169" t="s">
        <v>1307</v>
      </c>
      <c r="B30" s="161"/>
      <c r="C30" s="171"/>
      <c r="D30" s="172"/>
      <c r="F30" s="164"/>
    </row>
    <row r="31" spans="1:6" ht="20.100000000000001" customHeight="1">
      <c r="A31" s="169" t="s">
        <v>1308</v>
      </c>
      <c r="B31" s="161"/>
      <c r="C31" s="171"/>
      <c r="D31" s="172"/>
    </row>
    <row r="32" spans="1:6" ht="20.100000000000001" customHeight="1">
      <c r="A32" s="169" t="s">
        <v>1309</v>
      </c>
      <c r="B32" s="161"/>
      <c r="C32" s="171"/>
      <c r="D32" s="172"/>
      <c r="F32" s="164"/>
    </row>
    <row r="33" spans="1:8" ht="20.100000000000001" customHeight="1">
      <c r="A33" s="173" t="s">
        <v>1310</v>
      </c>
      <c r="B33" s="161"/>
      <c r="C33" s="171"/>
      <c r="D33" s="172"/>
    </row>
    <row r="34" spans="1:8" ht="20.100000000000001" customHeight="1">
      <c r="A34" s="173" t="s">
        <v>1311</v>
      </c>
      <c r="B34" s="161"/>
      <c r="C34" s="171"/>
      <c r="D34" s="163"/>
    </row>
    <row r="35" spans="1:8" ht="20.100000000000001" customHeight="1">
      <c r="A35" s="169" t="s">
        <v>1312</v>
      </c>
      <c r="B35" s="161"/>
      <c r="C35" s="167"/>
      <c r="D35" s="163"/>
    </row>
    <row r="36" spans="1:8" ht="20.100000000000001" customHeight="1">
      <c r="A36" s="167" t="s">
        <v>1313</v>
      </c>
      <c r="B36" s="161"/>
      <c r="C36" s="162"/>
      <c r="D36" s="163"/>
    </row>
    <row r="37" spans="1:8" ht="20.100000000000001" customHeight="1">
      <c r="A37" s="169" t="s">
        <v>1314</v>
      </c>
      <c r="B37" s="161"/>
      <c r="C37" s="162"/>
      <c r="D37" s="163"/>
    </row>
    <row r="38" spans="1:8" ht="20.100000000000001" customHeight="1">
      <c r="A38" s="169" t="s">
        <v>1315</v>
      </c>
      <c r="B38" s="161"/>
      <c r="C38" s="162"/>
      <c r="D38" s="163"/>
    </row>
    <row r="39" spans="1:8" ht="20.100000000000001" customHeight="1">
      <c r="A39" s="169" t="s">
        <v>1316</v>
      </c>
      <c r="B39" s="161">
        <v>3600</v>
      </c>
      <c r="C39" s="162"/>
      <c r="D39" s="163"/>
    </row>
    <row r="40" spans="1:8" ht="20.100000000000001" customHeight="1">
      <c r="A40" s="169" t="s">
        <v>1317</v>
      </c>
      <c r="B40" s="161">
        <v>3600</v>
      </c>
      <c r="C40" s="162"/>
      <c r="D40" s="163"/>
    </row>
    <row r="41" spans="1:8" ht="20.100000000000001" customHeight="1">
      <c r="A41" s="169" t="s">
        <v>1318</v>
      </c>
      <c r="B41" s="161"/>
      <c r="C41" s="162"/>
      <c r="D41" s="163"/>
    </row>
    <row r="42" spans="1:8" ht="20.100000000000001" customHeight="1">
      <c r="A42" s="169" t="s">
        <v>1319</v>
      </c>
      <c r="B42" s="161"/>
      <c r="C42" s="162"/>
      <c r="D42" s="163"/>
    </row>
    <row r="43" spans="1:8" ht="20.100000000000001" customHeight="1">
      <c r="A43" s="169" t="s">
        <v>1320</v>
      </c>
      <c r="B43" s="161"/>
      <c r="C43" s="162"/>
      <c r="D43" s="163"/>
    </row>
    <row r="44" spans="1:8" ht="20.100000000000001" customHeight="1">
      <c r="A44" s="169" t="s">
        <v>1321</v>
      </c>
      <c r="B44" s="161"/>
      <c r="C44" s="162" t="s">
        <v>1322</v>
      </c>
      <c r="D44" s="163">
        <v>15646</v>
      </c>
    </row>
    <row r="45" spans="1:8" ht="20.100000000000001" customHeight="1">
      <c r="A45" s="169" t="s">
        <v>1323</v>
      </c>
      <c r="B45" s="161"/>
      <c r="C45" s="162"/>
      <c r="D45" s="163"/>
    </row>
    <row r="46" spans="1:8" ht="20.100000000000001" customHeight="1">
      <c r="A46" s="169" t="s">
        <v>1324</v>
      </c>
      <c r="B46" s="161"/>
      <c r="C46" s="162" t="s">
        <v>1325</v>
      </c>
      <c r="D46" s="163">
        <v>0</v>
      </c>
    </row>
    <row r="47" spans="1:8" ht="20.100000000000001" customHeight="1">
      <c r="A47" s="169" t="s">
        <v>1326</v>
      </c>
      <c r="B47" s="161"/>
      <c r="C47" s="162"/>
      <c r="D47" s="163"/>
    </row>
    <row r="48" spans="1:8" ht="20.100000000000001" customHeight="1">
      <c r="A48" s="169" t="s">
        <v>1327</v>
      </c>
      <c r="B48" s="161"/>
      <c r="C48" s="162" t="s">
        <v>1328</v>
      </c>
      <c r="D48" s="163"/>
      <c r="H48" s="164"/>
    </row>
    <row r="49" spans="1:8" ht="20.100000000000001" customHeight="1">
      <c r="A49" s="169" t="s">
        <v>1329</v>
      </c>
      <c r="B49" s="161"/>
      <c r="C49" s="162"/>
      <c r="D49" s="163"/>
      <c r="F49" s="164"/>
      <c r="H49" s="174"/>
    </row>
    <row r="50" spans="1:8" ht="20.100000000000001" customHeight="1">
      <c r="A50" s="160" t="s">
        <v>1330</v>
      </c>
      <c r="B50" s="175">
        <v>10934</v>
      </c>
      <c r="C50" s="162" t="s">
        <v>1331</v>
      </c>
      <c r="D50" s="163"/>
      <c r="F50" s="164"/>
    </row>
    <row r="51" spans="1:8" ht="20.100000000000001" customHeight="1">
      <c r="A51" s="169" t="s">
        <v>1332</v>
      </c>
      <c r="B51" s="161"/>
      <c r="C51" s="162"/>
      <c r="D51" s="163"/>
    </row>
    <row r="52" spans="1:8" ht="20.100000000000001" customHeight="1" thickBot="1">
      <c r="A52" s="176"/>
      <c r="B52" s="177"/>
      <c r="C52" s="178"/>
      <c r="D52" s="179"/>
    </row>
    <row r="53" spans="1:8" ht="20.100000000000001" customHeight="1" thickBot="1">
      <c r="A53" s="180" t="s">
        <v>1333</v>
      </c>
      <c r="B53" s="181">
        <v>58916</v>
      </c>
      <c r="C53" s="182" t="s">
        <v>1334</v>
      </c>
      <c r="D53" s="183">
        <v>58916</v>
      </c>
      <c r="F53" s="164"/>
    </row>
    <row r="54" spans="1:8" ht="20.100000000000001" customHeight="1">
      <c r="B54" s="184"/>
    </row>
    <row r="55" spans="1:8" ht="20.100000000000001" customHeight="1">
      <c r="B55" s="184"/>
    </row>
    <row r="56" spans="1:8" ht="20.100000000000001" customHeight="1">
      <c r="B56" s="184"/>
    </row>
    <row r="57" spans="1:8" ht="20.100000000000001" customHeight="1">
      <c r="B57" s="184"/>
    </row>
    <row r="58" spans="1:8" ht="20.100000000000001" customHeight="1">
      <c r="B58" s="184"/>
    </row>
    <row r="59" spans="1:8" ht="20.100000000000001" customHeight="1">
      <c r="B59" s="184"/>
    </row>
    <row r="60" spans="1:8" ht="20.100000000000001" customHeight="1">
      <c r="B60" s="184"/>
    </row>
    <row r="61" spans="1:8" ht="20.100000000000001" customHeight="1">
      <c r="B61" s="184"/>
    </row>
    <row r="62" spans="1:8" ht="20.100000000000001" customHeight="1">
      <c r="B62" s="184"/>
    </row>
    <row r="63" spans="1:8" ht="20.100000000000001" customHeight="1">
      <c r="B63" s="184"/>
    </row>
    <row r="64" spans="1:8" ht="20.100000000000001" customHeight="1">
      <c r="B64" s="184"/>
    </row>
    <row r="65" spans="2:2" ht="20.100000000000001" customHeight="1">
      <c r="B65" s="184"/>
    </row>
    <row r="66" spans="2:2" ht="20.100000000000001" customHeight="1">
      <c r="B66" s="184"/>
    </row>
    <row r="67" spans="2:2" ht="20.100000000000001" customHeight="1">
      <c r="B67" s="184"/>
    </row>
    <row r="68" spans="2:2" ht="20.100000000000001" customHeight="1">
      <c r="B68" s="184"/>
    </row>
    <row r="69" spans="2:2" ht="20.100000000000001" customHeight="1">
      <c r="B69" s="184"/>
    </row>
    <row r="70" spans="2:2" ht="20.100000000000001" customHeight="1">
      <c r="B70" s="184"/>
    </row>
    <row r="71" spans="2:2" ht="20.100000000000001" customHeight="1">
      <c r="B71" s="184"/>
    </row>
    <row r="72" spans="2:2" ht="20.100000000000001" customHeight="1">
      <c r="B72" s="184"/>
    </row>
    <row r="73" spans="2:2" ht="20.100000000000001" customHeight="1">
      <c r="B73" s="184"/>
    </row>
    <row r="74" spans="2:2" ht="20.100000000000001" customHeight="1">
      <c r="B74" s="184"/>
    </row>
    <row r="75" spans="2:2" ht="20.100000000000001" customHeight="1">
      <c r="B75" s="184"/>
    </row>
    <row r="76" spans="2:2" ht="20.100000000000001" customHeight="1">
      <c r="B76" s="184"/>
    </row>
    <row r="77" spans="2:2" ht="20.100000000000001" customHeight="1">
      <c r="B77" s="184"/>
    </row>
    <row r="78" spans="2:2" ht="20.100000000000001" customHeight="1">
      <c r="B78" s="184"/>
    </row>
    <row r="79" spans="2:2" ht="20.100000000000001" customHeight="1">
      <c r="B79" s="184"/>
    </row>
    <row r="80" spans="2:2" ht="20.100000000000001" customHeight="1">
      <c r="B80" s="184"/>
    </row>
    <row r="81" spans="2:2" ht="20.100000000000001" customHeight="1">
      <c r="B81" s="184"/>
    </row>
    <row r="82" spans="2:2" ht="20.100000000000001" customHeight="1">
      <c r="B82" s="184"/>
    </row>
    <row r="83" spans="2:2" ht="20.100000000000001" customHeight="1">
      <c r="B83" s="184"/>
    </row>
    <row r="84" spans="2:2" ht="20.100000000000001" customHeight="1">
      <c r="B84" s="184"/>
    </row>
    <row r="85" spans="2:2" ht="20.100000000000001" customHeight="1">
      <c r="B85" s="184"/>
    </row>
    <row r="86" spans="2:2" ht="20.100000000000001" customHeight="1">
      <c r="B86" s="184"/>
    </row>
    <row r="87" spans="2:2" ht="20.100000000000001" customHeight="1">
      <c r="B87" s="184"/>
    </row>
    <row r="88" spans="2:2" ht="20.100000000000001" customHeight="1">
      <c r="B88" s="184"/>
    </row>
    <row r="89" spans="2:2" ht="20.100000000000001" customHeight="1">
      <c r="B89" s="184"/>
    </row>
    <row r="90" spans="2:2" ht="20.100000000000001" customHeight="1">
      <c r="B90" s="184"/>
    </row>
    <row r="91" spans="2:2" ht="20.100000000000001" customHeight="1">
      <c r="B91" s="184"/>
    </row>
    <row r="92" spans="2:2" ht="20.100000000000001" customHeight="1">
      <c r="B92" s="184"/>
    </row>
    <row r="93" spans="2:2" ht="20.100000000000001" customHeight="1">
      <c r="B93" s="184"/>
    </row>
    <row r="94" spans="2:2" ht="20.100000000000001" customHeight="1">
      <c r="B94" s="184"/>
    </row>
    <row r="95" spans="2:2" ht="20.100000000000001" customHeight="1">
      <c r="B95" s="184"/>
    </row>
    <row r="96" spans="2:2" ht="20.100000000000001" customHeight="1">
      <c r="B96" s="184"/>
    </row>
    <row r="97" spans="2:2" ht="20.100000000000001" customHeight="1">
      <c r="B97" s="184"/>
    </row>
    <row r="98" spans="2:2" ht="20.100000000000001" customHeight="1">
      <c r="B98" s="184"/>
    </row>
    <row r="99" spans="2:2" ht="20.100000000000001" customHeight="1">
      <c r="B99" s="184"/>
    </row>
    <row r="100" spans="2:2" ht="20.100000000000001" customHeight="1">
      <c r="B100" s="184"/>
    </row>
    <row r="101" spans="2:2" ht="20.100000000000001" customHeight="1">
      <c r="B101" s="184"/>
    </row>
    <row r="102" spans="2:2" ht="20.100000000000001" customHeight="1">
      <c r="B102" s="184"/>
    </row>
    <row r="103" spans="2:2" ht="20.100000000000001" customHeight="1">
      <c r="B103" s="184"/>
    </row>
    <row r="104" spans="2:2" ht="20.100000000000001" customHeight="1">
      <c r="B104" s="184"/>
    </row>
    <row r="105" spans="2:2" ht="20.100000000000001" customHeight="1">
      <c r="B105" s="184"/>
    </row>
    <row r="106" spans="2:2" ht="20.100000000000001" customHeight="1">
      <c r="B106" s="184"/>
    </row>
    <row r="107" spans="2:2" ht="20.100000000000001" customHeight="1">
      <c r="B107" s="184"/>
    </row>
    <row r="108" spans="2:2" ht="20.100000000000001" customHeight="1">
      <c r="B108" s="184"/>
    </row>
    <row r="109" spans="2:2" ht="20.100000000000001" customHeight="1">
      <c r="B109" s="184"/>
    </row>
    <row r="110" spans="2:2" ht="20.100000000000001" customHeight="1">
      <c r="B110" s="184"/>
    </row>
    <row r="111" spans="2:2" ht="20.100000000000001" customHeight="1">
      <c r="B111" s="184"/>
    </row>
    <row r="112" spans="2:2" ht="20.100000000000001" customHeight="1">
      <c r="B112" s="184"/>
    </row>
    <row r="113" spans="2:2" ht="20.100000000000001" customHeight="1">
      <c r="B113" s="184"/>
    </row>
    <row r="114" spans="2:2" ht="20.100000000000001" customHeight="1">
      <c r="B114" s="184"/>
    </row>
    <row r="115" spans="2:2" ht="20.100000000000001" customHeight="1">
      <c r="B115" s="184"/>
    </row>
    <row r="116" spans="2:2" ht="20.100000000000001" customHeight="1">
      <c r="B116" s="184"/>
    </row>
    <row r="117" spans="2:2" ht="20.100000000000001" customHeight="1">
      <c r="B117" s="184"/>
    </row>
    <row r="118" spans="2:2" ht="20.100000000000001" customHeight="1">
      <c r="B118" s="184"/>
    </row>
    <row r="119" spans="2:2" ht="20.100000000000001" customHeight="1">
      <c r="B119" s="184"/>
    </row>
    <row r="120" spans="2:2" ht="20.100000000000001" customHeight="1">
      <c r="B120" s="184"/>
    </row>
    <row r="121" spans="2:2" ht="20.100000000000001" customHeight="1">
      <c r="B121" s="184"/>
    </row>
    <row r="122" spans="2:2" ht="20.100000000000001" customHeight="1">
      <c r="B122" s="184"/>
    </row>
    <row r="123" spans="2:2" ht="20.100000000000001" customHeight="1">
      <c r="B123" s="184"/>
    </row>
    <row r="124" spans="2:2" ht="20.100000000000001" customHeight="1">
      <c r="B124" s="184"/>
    </row>
    <row r="125" spans="2:2" ht="20.100000000000001" customHeight="1">
      <c r="B125" s="184"/>
    </row>
    <row r="126" spans="2:2" ht="20.100000000000001" customHeight="1">
      <c r="B126" s="184"/>
    </row>
    <row r="127" spans="2:2" ht="20.100000000000001" customHeight="1">
      <c r="B127" s="184"/>
    </row>
    <row r="128" spans="2:2" ht="20.100000000000001" customHeight="1">
      <c r="B128" s="184"/>
    </row>
    <row r="129" spans="2:2" ht="20.100000000000001" customHeight="1">
      <c r="B129" s="184"/>
    </row>
    <row r="130" spans="2:2" ht="20.100000000000001" customHeight="1">
      <c r="B130" s="184"/>
    </row>
    <row r="131" spans="2:2" ht="20.100000000000001" customHeight="1">
      <c r="B131" s="184"/>
    </row>
    <row r="132" spans="2:2" ht="20.100000000000001" customHeight="1">
      <c r="B132" s="184"/>
    </row>
    <row r="133" spans="2:2" ht="20.100000000000001" customHeight="1">
      <c r="B133" s="184"/>
    </row>
    <row r="134" spans="2:2" ht="20.100000000000001" customHeight="1">
      <c r="B134" s="184"/>
    </row>
    <row r="135" spans="2:2" ht="20.100000000000001" customHeight="1">
      <c r="B135" s="184"/>
    </row>
    <row r="136" spans="2:2" ht="20.100000000000001" customHeight="1">
      <c r="B136" s="184"/>
    </row>
    <row r="137" spans="2:2" ht="20.100000000000001" customHeight="1">
      <c r="B137" s="184"/>
    </row>
    <row r="138" spans="2:2" ht="20.100000000000001" customHeight="1">
      <c r="B138" s="184"/>
    </row>
    <row r="139" spans="2:2" ht="20.100000000000001" customHeight="1">
      <c r="B139" s="184"/>
    </row>
    <row r="140" spans="2:2" ht="20.100000000000001" customHeight="1">
      <c r="B140" s="184"/>
    </row>
    <row r="141" spans="2:2" ht="20.100000000000001" customHeight="1">
      <c r="B141" s="184"/>
    </row>
    <row r="142" spans="2:2" ht="20.100000000000001" customHeight="1">
      <c r="B142" s="184"/>
    </row>
    <row r="143" spans="2:2" ht="20.100000000000001" customHeight="1">
      <c r="B143" s="184"/>
    </row>
    <row r="144" spans="2:2" ht="20.100000000000001" customHeight="1">
      <c r="B144" s="184"/>
    </row>
    <row r="145" spans="2:2" ht="20.100000000000001" customHeight="1">
      <c r="B145" s="184"/>
    </row>
    <row r="146" spans="2:2" ht="20.100000000000001" customHeight="1">
      <c r="B146" s="184"/>
    </row>
    <row r="147" spans="2:2" ht="20.100000000000001" customHeight="1">
      <c r="B147" s="184"/>
    </row>
    <row r="148" spans="2:2" ht="20.100000000000001" customHeight="1">
      <c r="B148" s="184"/>
    </row>
    <row r="149" spans="2:2" ht="20.100000000000001" customHeight="1">
      <c r="B149" s="184"/>
    </row>
    <row r="150" spans="2:2" ht="20.100000000000001" customHeight="1">
      <c r="B150" s="184"/>
    </row>
    <row r="151" spans="2:2" ht="20.100000000000001" customHeight="1">
      <c r="B151" s="184"/>
    </row>
    <row r="152" spans="2:2" ht="20.100000000000001" customHeight="1">
      <c r="B152" s="184"/>
    </row>
    <row r="153" spans="2:2" ht="20.100000000000001" customHeight="1">
      <c r="B153" s="184"/>
    </row>
    <row r="154" spans="2:2" ht="20.100000000000001" customHeight="1">
      <c r="B154" s="184"/>
    </row>
    <row r="155" spans="2:2" ht="20.100000000000001" customHeight="1">
      <c r="B155" s="184"/>
    </row>
    <row r="156" spans="2:2" ht="20.100000000000001" customHeight="1">
      <c r="B156" s="184"/>
    </row>
    <row r="157" spans="2:2" ht="20.100000000000001" customHeight="1">
      <c r="B157" s="184"/>
    </row>
    <row r="158" spans="2:2" ht="20.100000000000001" customHeight="1">
      <c r="B158" s="184"/>
    </row>
    <row r="159" spans="2:2" ht="20.100000000000001" customHeight="1">
      <c r="B159" s="184"/>
    </row>
    <row r="160" spans="2:2" ht="20.100000000000001" customHeight="1">
      <c r="B160" s="184"/>
    </row>
    <row r="161" spans="2:2" ht="20.100000000000001" customHeight="1">
      <c r="B161" s="184"/>
    </row>
    <row r="162" spans="2:2" ht="20.100000000000001" customHeight="1">
      <c r="B162" s="184"/>
    </row>
    <row r="163" spans="2:2" ht="20.100000000000001" customHeight="1">
      <c r="B163" s="184"/>
    </row>
    <row r="164" spans="2:2" ht="20.100000000000001" customHeight="1">
      <c r="B164" s="184"/>
    </row>
    <row r="165" spans="2:2" ht="20.100000000000001" customHeight="1">
      <c r="B165" s="184"/>
    </row>
    <row r="166" spans="2:2" ht="20.100000000000001" customHeight="1">
      <c r="B166" s="184"/>
    </row>
    <row r="167" spans="2:2" ht="20.100000000000001" customHeight="1">
      <c r="B167" s="184"/>
    </row>
    <row r="168" spans="2:2" ht="20.100000000000001" customHeight="1">
      <c r="B168" s="184"/>
    </row>
    <row r="169" spans="2:2" ht="20.100000000000001" customHeight="1">
      <c r="B169" s="184"/>
    </row>
    <row r="170" spans="2:2" ht="20.100000000000001" customHeight="1">
      <c r="B170" s="184"/>
    </row>
    <row r="171" spans="2:2" ht="20.100000000000001" customHeight="1">
      <c r="B171" s="184"/>
    </row>
    <row r="172" spans="2:2" ht="20.100000000000001" customHeight="1">
      <c r="B172" s="184"/>
    </row>
    <row r="173" spans="2:2" ht="20.100000000000001" customHeight="1">
      <c r="B173" s="184"/>
    </row>
    <row r="174" spans="2:2" ht="20.100000000000001" customHeight="1">
      <c r="B174" s="184"/>
    </row>
    <row r="175" spans="2:2" ht="20.100000000000001" customHeight="1">
      <c r="B175" s="184"/>
    </row>
    <row r="176" spans="2:2" ht="20.100000000000001" customHeight="1">
      <c r="B176" s="184"/>
    </row>
    <row r="177" spans="2:2" ht="20.100000000000001" customHeight="1">
      <c r="B177" s="184"/>
    </row>
    <row r="178" spans="2:2" ht="20.100000000000001" customHeight="1">
      <c r="B178" s="184"/>
    </row>
    <row r="179" spans="2:2" ht="20.100000000000001" customHeight="1">
      <c r="B179" s="184"/>
    </row>
    <row r="180" spans="2:2" ht="20.100000000000001" customHeight="1">
      <c r="B180" s="184"/>
    </row>
    <row r="181" spans="2:2" ht="20.100000000000001" customHeight="1">
      <c r="B181" s="184"/>
    </row>
    <row r="182" spans="2:2" ht="20.100000000000001" customHeight="1">
      <c r="B182" s="184"/>
    </row>
    <row r="183" spans="2:2" ht="20.100000000000001" customHeight="1">
      <c r="B183" s="184"/>
    </row>
    <row r="184" spans="2:2" ht="20.100000000000001" customHeight="1">
      <c r="B184" s="184"/>
    </row>
    <row r="185" spans="2:2" ht="20.100000000000001" customHeight="1">
      <c r="B185" s="184"/>
    </row>
    <row r="186" spans="2:2" ht="20.100000000000001" customHeight="1">
      <c r="B186" s="184"/>
    </row>
    <row r="187" spans="2:2" ht="20.100000000000001" customHeight="1">
      <c r="B187" s="184"/>
    </row>
    <row r="188" spans="2:2" ht="20.100000000000001" customHeight="1">
      <c r="B188" s="184"/>
    </row>
    <row r="189" spans="2:2" ht="20.100000000000001" customHeight="1">
      <c r="B189" s="184"/>
    </row>
    <row r="190" spans="2:2" ht="20.100000000000001" customHeight="1">
      <c r="B190" s="184"/>
    </row>
    <row r="191" spans="2:2" ht="20.100000000000001" customHeight="1">
      <c r="B191" s="184"/>
    </row>
    <row r="192" spans="2:2" ht="20.100000000000001" customHeight="1">
      <c r="B192" s="184"/>
    </row>
    <row r="193" spans="2:2" ht="20.100000000000001" customHeight="1">
      <c r="B193" s="184"/>
    </row>
    <row r="194" spans="2:2" ht="20.100000000000001" customHeight="1">
      <c r="B194" s="184"/>
    </row>
    <row r="195" spans="2:2" ht="20.100000000000001" customHeight="1">
      <c r="B195" s="184"/>
    </row>
    <row r="196" spans="2:2" ht="20.100000000000001" customHeight="1">
      <c r="B196" s="184"/>
    </row>
    <row r="197" spans="2:2" ht="20.100000000000001" customHeight="1">
      <c r="B197" s="184"/>
    </row>
    <row r="198" spans="2:2" ht="20.100000000000001" customHeight="1">
      <c r="B198" s="184"/>
    </row>
    <row r="199" spans="2:2" ht="20.100000000000001" customHeight="1">
      <c r="B199" s="184"/>
    </row>
    <row r="200" spans="2:2" ht="20.100000000000001" customHeight="1">
      <c r="B200" s="184"/>
    </row>
    <row r="201" spans="2:2" ht="20.100000000000001" customHeight="1">
      <c r="B201" s="184"/>
    </row>
    <row r="202" spans="2:2" ht="20.100000000000001" customHeight="1">
      <c r="B202" s="184"/>
    </row>
    <row r="203" spans="2:2" ht="20.100000000000001" customHeight="1">
      <c r="B203" s="184"/>
    </row>
    <row r="204" spans="2:2" ht="20.100000000000001" customHeight="1">
      <c r="B204" s="184"/>
    </row>
    <row r="205" spans="2:2" ht="20.100000000000001" customHeight="1">
      <c r="B205" s="184"/>
    </row>
    <row r="206" spans="2:2" ht="20.100000000000001" customHeight="1">
      <c r="B206" s="184"/>
    </row>
    <row r="207" spans="2:2" ht="20.100000000000001" customHeight="1">
      <c r="B207" s="184"/>
    </row>
    <row r="208" spans="2:2" ht="20.100000000000001" customHeight="1">
      <c r="B208" s="184"/>
    </row>
    <row r="209" spans="2:2" ht="20.100000000000001" customHeight="1">
      <c r="B209" s="184"/>
    </row>
    <row r="210" spans="2:2" ht="20.100000000000001" customHeight="1">
      <c r="B210" s="184"/>
    </row>
    <row r="211" spans="2:2" ht="20.100000000000001" customHeight="1">
      <c r="B211" s="184"/>
    </row>
    <row r="212" spans="2:2" ht="20.100000000000001" customHeight="1">
      <c r="B212" s="184"/>
    </row>
    <row r="213" spans="2:2" ht="20.100000000000001" customHeight="1">
      <c r="B213" s="184"/>
    </row>
    <row r="214" spans="2:2" ht="20.100000000000001" customHeight="1">
      <c r="B214" s="184"/>
    </row>
    <row r="215" spans="2:2" ht="20.100000000000001" customHeight="1">
      <c r="B215" s="184"/>
    </row>
    <row r="216" spans="2:2" ht="20.100000000000001" customHeight="1">
      <c r="B216" s="184"/>
    </row>
    <row r="217" spans="2:2" ht="20.100000000000001" customHeight="1">
      <c r="B217" s="184"/>
    </row>
    <row r="218" spans="2:2" ht="20.100000000000001" customHeight="1">
      <c r="B218" s="184"/>
    </row>
    <row r="219" spans="2:2" ht="20.100000000000001" customHeight="1">
      <c r="B219" s="184"/>
    </row>
    <row r="220" spans="2:2" ht="20.100000000000001" customHeight="1">
      <c r="B220" s="184"/>
    </row>
    <row r="221" spans="2:2" ht="20.100000000000001" customHeight="1">
      <c r="B221" s="184"/>
    </row>
    <row r="222" spans="2:2" ht="20.100000000000001" customHeight="1">
      <c r="B222" s="184"/>
    </row>
    <row r="223" spans="2:2" ht="20.100000000000001" customHeight="1">
      <c r="B223" s="184"/>
    </row>
    <row r="224" spans="2:2" ht="20.100000000000001" customHeight="1">
      <c r="B224" s="184"/>
    </row>
    <row r="225" spans="2:2" ht="20.100000000000001" customHeight="1">
      <c r="B225" s="184"/>
    </row>
    <row r="226" spans="2:2" ht="20.100000000000001" customHeight="1">
      <c r="B226" s="184"/>
    </row>
    <row r="227" spans="2:2" ht="20.100000000000001" customHeight="1">
      <c r="B227" s="184"/>
    </row>
    <row r="228" spans="2:2" ht="20.100000000000001" customHeight="1">
      <c r="B228" s="184"/>
    </row>
    <row r="229" spans="2:2" ht="20.100000000000001" customHeight="1">
      <c r="B229" s="184"/>
    </row>
    <row r="230" spans="2:2" ht="20.100000000000001" customHeight="1">
      <c r="B230" s="184"/>
    </row>
    <row r="231" spans="2:2" ht="20.100000000000001" customHeight="1">
      <c r="B231" s="184"/>
    </row>
    <row r="232" spans="2:2" ht="20.100000000000001" customHeight="1">
      <c r="B232" s="184"/>
    </row>
    <row r="233" spans="2:2" ht="20.100000000000001" customHeight="1">
      <c r="B233" s="184"/>
    </row>
    <row r="234" spans="2:2" ht="20.100000000000001" customHeight="1">
      <c r="B234" s="184"/>
    </row>
    <row r="235" spans="2:2" ht="20.100000000000001" customHeight="1">
      <c r="B235" s="184"/>
    </row>
    <row r="236" spans="2:2" ht="20.100000000000001" customHeight="1">
      <c r="B236" s="184"/>
    </row>
    <row r="237" spans="2:2" ht="20.100000000000001" customHeight="1">
      <c r="B237" s="184"/>
    </row>
    <row r="238" spans="2:2" ht="20.100000000000001" customHeight="1">
      <c r="B238" s="184"/>
    </row>
    <row r="239" spans="2:2" ht="20.100000000000001" customHeight="1">
      <c r="B239" s="184"/>
    </row>
    <row r="240" spans="2:2" ht="20.100000000000001" customHeight="1">
      <c r="B240" s="184"/>
    </row>
    <row r="241" spans="2:2" ht="20.100000000000001" customHeight="1">
      <c r="B241" s="184"/>
    </row>
    <row r="242" spans="2:2" ht="20.100000000000001" customHeight="1">
      <c r="B242" s="184"/>
    </row>
    <row r="243" spans="2:2" ht="20.100000000000001" customHeight="1">
      <c r="B243" s="184"/>
    </row>
    <row r="244" spans="2:2" ht="20.100000000000001" customHeight="1">
      <c r="B244" s="184"/>
    </row>
    <row r="245" spans="2:2" ht="20.100000000000001" customHeight="1">
      <c r="B245" s="184"/>
    </row>
    <row r="246" spans="2:2" ht="20.100000000000001" customHeight="1">
      <c r="B246" s="184"/>
    </row>
    <row r="247" spans="2:2" ht="20.100000000000001" customHeight="1">
      <c r="B247" s="184"/>
    </row>
    <row r="248" spans="2:2" ht="20.100000000000001" customHeight="1">
      <c r="B248" s="184"/>
    </row>
    <row r="249" spans="2:2" ht="20.100000000000001" customHeight="1">
      <c r="B249" s="184"/>
    </row>
    <row r="250" spans="2:2" ht="20.100000000000001" customHeight="1">
      <c r="B250" s="184"/>
    </row>
    <row r="251" spans="2:2" ht="20.100000000000001" customHeight="1">
      <c r="B251" s="184"/>
    </row>
    <row r="252" spans="2:2" ht="20.100000000000001" customHeight="1">
      <c r="B252" s="184"/>
    </row>
    <row r="253" spans="2:2" ht="20.100000000000001" customHeight="1">
      <c r="B253" s="184"/>
    </row>
    <row r="254" spans="2:2" ht="20.100000000000001" customHeight="1">
      <c r="B254" s="184"/>
    </row>
    <row r="255" spans="2:2" ht="20.100000000000001" customHeight="1">
      <c r="B255" s="184"/>
    </row>
    <row r="256" spans="2:2" ht="20.100000000000001" customHeight="1">
      <c r="B256" s="184"/>
    </row>
    <row r="257" spans="2:2" ht="20.100000000000001" customHeight="1">
      <c r="B257" s="184"/>
    </row>
    <row r="258" spans="2:2" ht="20.100000000000001" customHeight="1">
      <c r="B258" s="184"/>
    </row>
    <row r="259" spans="2:2" ht="20.100000000000001" customHeight="1">
      <c r="B259" s="184"/>
    </row>
    <row r="260" spans="2:2" ht="20.100000000000001" customHeight="1">
      <c r="B260" s="184"/>
    </row>
    <row r="261" spans="2:2" ht="20.100000000000001" customHeight="1">
      <c r="B261" s="184"/>
    </row>
    <row r="262" spans="2:2" ht="20.100000000000001" customHeight="1">
      <c r="B262" s="184"/>
    </row>
    <row r="263" spans="2:2" ht="20.100000000000001" customHeight="1">
      <c r="B263" s="184"/>
    </row>
    <row r="264" spans="2:2" ht="20.100000000000001" customHeight="1">
      <c r="B264" s="184"/>
    </row>
    <row r="265" spans="2:2" ht="20.100000000000001" customHeight="1">
      <c r="B265" s="184"/>
    </row>
    <row r="266" spans="2:2" ht="20.100000000000001" customHeight="1">
      <c r="B266" s="184"/>
    </row>
    <row r="267" spans="2:2" ht="20.100000000000001" customHeight="1">
      <c r="B267" s="184"/>
    </row>
    <row r="268" spans="2:2" ht="20.100000000000001" customHeight="1">
      <c r="B268" s="184"/>
    </row>
    <row r="269" spans="2:2" ht="20.100000000000001" customHeight="1">
      <c r="B269" s="184"/>
    </row>
    <row r="270" spans="2:2" ht="20.100000000000001" customHeight="1">
      <c r="B270" s="184"/>
    </row>
    <row r="271" spans="2:2" ht="20.100000000000001" customHeight="1">
      <c r="B271" s="184"/>
    </row>
    <row r="272" spans="2:2" ht="20.100000000000001" customHeight="1">
      <c r="B272" s="184"/>
    </row>
    <row r="273" spans="2:2" ht="20.100000000000001" customHeight="1">
      <c r="B273" s="184"/>
    </row>
    <row r="274" spans="2:2" ht="20.100000000000001" customHeight="1">
      <c r="B274" s="184"/>
    </row>
    <row r="275" spans="2:2" ht="20.100000000000001" customHeight="1">
      <c r="B275" s="184"/>
    </row>
    <row r="276" spans="2:2" ht="20.100000000000001" customHeight="1">
      <c r="B276" s="184"/>
    </row>
    <row r="277" spans="2:2" ht="20.100000000000001" customHeight="1">
      <c r="B277" s="184"/>
    </row>
    <row r="278" spans="2:2" ht="20.100000000000001" customHeight="1">
      <c r="B278" s="184"/>
    </row>
    <row r="279" spans="2:2" ht="20.100000000000001" customHeight="1">
      <c r="B279" s="184"/>
    </row>
    <row r="280" spans="2:2" ht="20.100000000000001" customHeight="1">
      <c r="B280" s="184"/>
    </row>
    <row r="281" spans="2:2" ht="20.100000000000001" customHeight="1">
      <c r="B281" s="184"/>
    </row>
    <row r="282" spans="2:2" ht="20.100000000000001" customHeight="1">
      <c r="B282" s="184"/>
    </row>
    <row r="283" spans="2:2" ht="20.100000000000001" customHeight="1">
      <c r="B283" s="184"/>
    </row>
    <row r="284" spans="2:2" ht="20.100000000000001" customHeight="1">
      <c r="B284" s="184"/>
    </row>
    <row r="285" spans="2:2" ht="20.100000000000001" customHeight="1">
      <c r="B285" s="184"/>
    </row>
    <row r="286" spans="2:2" ht="20.100000000000001" customHeight="1">
      <c r="B286" s="184"/>
    </row>
    <row r="287" spans="2:2" ht="20.100000000000001" customHeight="1">
      <c r="B287" s="184"/>
    </row>
    <row r="288" spans="2:2" ht="20.100000000000001" customHeight="1">
      <c r="B288" s="184"/>
    </row>
    <row r="289" spans="2:2" ht="20.100000000000001" customHeight="1">
      <c r="B289" s="184"/>
    </row>
    <row r="290" spans="2:2" ht="20.100000000000001" customHeight="1">
      <c r="B290" s="184"/>
    </row>
    <row r="291" spans="2:2" ht="20.100000000000001" customHeight="1">
      <c r="B291" s="184"/>
    </row>
    <row r="292" spans="2:2" ht="20.100000000000001" customHeight="1">
      <c r="B292" s="184"/>
    </row>
    <row r="293" spans="2:2" ht="20.100000000000001" customHeight="1">
      <c r="B293" s="184"/>
    </row>
    <row r="294" spans="2:2" ht="20.100000000000001" customHeight="1">
      <c r="B294" s="184"/>
    </row>
    <row r="295" spans="2:2" ht="20.100000000000001" customHeight="1">
      <c r="B295" s="184"/>
    </row>
    <row r="296" spans="2:2" ht="20.100000000000001" customHeight="1">
      <c r="B296" s="184"/>
    </row>
    <row r="297" spans="2:2" ht="20.100000000000001" customHeight="1">
      <c r="B297" s="184"/>
    </row>
    <row r="298" spans="2:2" ht="20.100000000000001" customHeight="1">
      <c r="B298" s="184"/>
    </row>
    <row r="299" spans="2:2" ht="20.100000000000001" customHeight="1">
      <c r="B299" s="184"/>
    </row>
    <row r="300" spans="2:2" ht="20.100000000000001" customHeight="1">
      <c r="B300" s="184"/>
    </row>
    <row r="301" spans="2:2" ht="20.100000000000001" customHeight="1">
      <c r="B301" s="184"/>
    </row>
    <row r="302" spans="2:2" ht="20.100000000000001" customHeight="1">
      <c r="B302" s="184"/>
    </row>
    <row r="303" spans="2:2" ht="20.100000000000001" customHeight="1">
      <c r="B303" s="184"/>
    </row>
    <row r="304" spans="2:2" ht="20.100000000000001" customHeight="1">
      <c r="B304" s="184"/>
    </row>
    <row r="305" spans="2:2" ht="20.100000000000001" customHeight="1">
      <c r="B305" s="184"/>
    </row>
    <row r="306" spans="2:2" ht="20.100000000000001" customHeight="1">
      <c r="B306" s="184"/>
    </row>
    <row r="307" spans="2:2" ht="20.100000000000001" customHeight="1">
      <c r="B307" s="184"/>
    </row>
    <row r="308" spans="2:2" ht="20.100000000000001" customHeight="1">
      <c r="B308" s="184"/>
    </row>
    <row r="309" spans="2:2" ht="20.100000000000001" customHeight="1">
      <c r="B309" s="184"/>
    </row>
    <row r="310" spans="2:2" ht="20.100000000000001" customHeight="1">
      <c r="B310" s="184"/>
    </row>
    <row r="311" spans="2:2" ht="20.100000000000001" customHeight="1">
      <c r="B311" s="184"/>
    </row>
    <row r="312" spans="2:2" ht="20.100000000000001" customHeight="1">
      <c r="B312" s="184"/>
    </row>
    <row r="313" spans="2:2" ht="20.100000000000001" customHeight="1">
      <c r="B313" s="184"/>
    </row>
    <row r="314" spans="2:2" ht="20.100000000000001" customHeight="1">
      <c r="B314" s="184"/>
    </row>
    <row r="315" spans="2:2" ht="20.100000000000001" customHeight="1">
      <c r="B315" s="184"/>
    </row>
    <row r="316" spans="2:2" ht="20.100000000000001" customHeight="1">
      <c r="B316" s="184"/>
    </row>
    <row r="317" spans="2:2" ht="20.100000000000001" customHeight="1">
      <c r="B317" s="184"/>
    </row>
    <row r="318" spans="2:2" ht="20.100000000000001" customHeight="1">
      <c r="B318" s="184"/>
    </row>
    <row r="319" spans="2:2" ht="20.100000000000001" customHeight="1">
      <c r="B319" s="184"/>
    </row>
    <row r="320" spans="2:2" ht="20.100000000000001" customHeight="1">
      <c r="B320" s="184"/>
    </row>
    <row r="321" spans="2:2" ht="20.100000000000001" customHeight="1">
      <c r="B321" s="184"/>
    </row>
    <row r="322" spans="2:2" ht="20.100000000000001" customHeight="1">
      <c r="B322" s="184"/>
    </row>
    <row r="323" spans="2:2" ht="20.100000000000001" customHeight="1">
      <c r="B323" s="184"/>
    </row>
    <row r="324" spans="2:2" ht="20.100000000000001" customHeight="1">
      <c r="B324" s="184"/>
    </row>
    <row r="325" spans="2:2" ht="20.100000000000001" customHeight="1">
      <c r="B325" s="184"/>
    </row>
    <row r="326" spans="2:2" ht="20.100000000000001" customHeight="1">
      <c r="B326" s="184"/>
    </row>
    <row r="327" spans="2:2" ht="20.100000000000001" customHeight="1">
      <c r="B327" s="184"/>
    </row>
    <row r="328" spans="2:2" ht="20.100000000000001" customHeight="1">
      <c r="B328" s="184"/>
    </row>
    <row r="329" spans="2:2" ht="20.100000000000001" customHeight="1">
      <c r="B329" s="184"/>
    </row>
    <row r="330" spans="2:2" ht="20.100000000000001" customHeight="1">
      <c r="B330" s="184"/>
    </row>
    <row r="331" spans="2:2" ht="20.100000000000001" customHeight="1">
      <c r="B331" s="184"/>
    </row>
    <row r="332" spans="2:2" ht="20.100000000000001" customHeight="1">
      <c r="B332" s="184"/>
    </row>
    <row r="333" spans="2:2" ht="20.100000000000001" customHeight="1">
      <c r="B333" s="184"/>
    </row>
    <row r="334" spans="2:2" ht="20.100000000000001" customHeight="1">
      <c r="B334" s="184"/>
    </row>
    <row r="335" spans="2:2" ht="20.100000000000001" customHeight="1">
      <c r="B335" s="184"/>
    </row>
    <row r="336" spans="2:2" ht="20.100000000000001" customHeight="1">
      <c r="B336" s="184"/>
    </row>
    <row r="337" spans="2:2" ht="20.100000000000001" customHeight="1">
      <c r="B337" s="184"/>
    </row>
    <row r="338" spans="2:2" ht="20.100000000000001" customHeight="1">
      <c r="B338" s="184"/>
    </row>
    <row r="339" spans="2:2" ht="20.100000000000001" customHeight="1">
      <c r="B339" s="184"/>
    </row>
    <row r="340" spans="2:2" ht="20.100000000000001" customHeight="1">
      <c r="B340" s="184"/>
    </row>
    <row r="341" spans="2:2" ht="20.100000000000001" customHeight="1">
      <c r="B341" s="184"/>
    </row>
    <row r="342" spans="2:2" ht="20.100000000000001" customHeight="1">
      <c r="B342" s="184"/>
    </row>
    <row r="343" spans="2:2" ht="20.100000000000001" customHeight="1">
      <c r="B343" s="184"/>
    </row>
    <row r="344" spans="2:2" ht="20.100000000000001" customHeight="1">
      <c r="B344" s="184"/>
    </row>
    <row r="345" spans="2:2" ht="20.100000000000001" customHeight="1">
      <c r="B345" s="184"/>
    </row>
    <row r="346" spans="2:2" ht="20.100000000000001" customHeight="1">
      <c r="B346" s="184"/>
    </row>
    <row r="347" spans="2:2" ht="20.100000000000001" customHeight="1">
      <c r="B347" s="184"/>
    </row>
    <row r="348" spans="2:2" ht="20.100000000000001" customHeight="1">
      <c r="B348" s="184"/>
    </row>
    <row r="349" spans="2:2" ht="20.100000000000001" customHeight="1">
      <c r="B349" s="184"/>
    </row>
    <row r="350" spans="2:2" ht="20.100000000000001" customHeight="1">
      <c r="B350" s="184"/>
    </row>
    <row r="351" spans="2:2" ht="20.100000000000001" customHeight="1">
      <c r="B351" s="184"/>
    </row>
    <row r="352" spans="2:2" ht="20.100000000000001" customHeight="1">
      <c r="B352" s="184"/>
    </row>
    <row r="353" spans="2:2" ht="20.100000000000001" customHeight="1">
      <c r="B353" s="184"/>
    </row>
    <row r="354" spans="2:2" ht="20.100000000000001" customHeight="1">
      <c r="B354" s="184"/>
    </row>
    <row r="355" spans="2:2" ht="20.100000000000001" customHeight="1">
      <c r="B355" s="184"/>
    </row>
    <row r="356" spans="2:2" ht="20.100000000000001" customHeight="1">
      <c r="B356" s="184"/>
    </row>
    <row r="357" spans="2:2" ht="20.100000000000001" customHeight="1">
      <c r="B357" s="184"/>
    </row>
    <row r="358" spans="2:2" ht="20.100000000000001" customHeight="1">
      <c r="B358" s="184"/>
    </row>
    <row r="359" spans="2:2" ht="20.100000000000001" customHeight="1">
      <c r="B359" s="184"/>
    </row>
    <row r="360" spans="2:2" ht="20.100000000000001" customHeight="1">
      <c r="B360" s="184"/>
    </row>
    <row r="361" spans="2:2" ht="20.100000000000001" customHeight="1">
      <c r="B361" s="184"/>
    </row>
    <row r="362" spans="2:2" ht="20.100000000000001" customHeight="1">
      <c r="B362" s="184"/>
    </row>
    <row r="363" spans="2:2" ht="20.100000000000001" customHeight="1">
      <c r="B363" s="184"/>
    </row>
    <row r="364" spans="2:2" ht="20.100000000000001" customHeight="1">
      <c r="B364" s="184"/>
    </row>
    <row r="365" spans="2:2" ht="20.100000000000001" customHeight="1">
      <c r="B365" s="184"/>
    </row>
    <row r="366" spans="2:2" ht="20.100000000000001" customHeight="1">
      <c r="B366" s="184"/>
    </row>
    <row r="367" spans="2:2" ht="20.100000000000001" customHeight="1">
      <c r="B367" s="184"/>
    </row>
    <row r="368" spans="2:2" ht="20.100000000000001" customHeight="1">
      <c r="B368" s="184"/>
    </row>
    <row r="369" spans="2:2" ht="20.100000000000001" customHeight="1">
      <c r="B369" s="184"/>
    </row>
    <row r="370" spans="2:2" ht="20.100000000000001" customHeight="1">
      <c r="B370" s="184"/>
    </row>
    <row r="371" spans="2:2" ht="20.100000000000001" customHeight="1">
      <c r="B371" s="184"/>
    </row>
    <row r="372" spans="2:2" ht="20.100000000000001" customHeight="1">
      <c r="B372" s="184"/>
    </row>
    <row r="373" spans="2:2" ht="20.100000000000001" customHeight="1">
      <c r="B373" s="184"/>
    </row>
    <row r="374" spans="2:2" ht="20.100000000000001" customHeight="1">
      <c r="B374" s="184"/>
    </row>
    <row r="375" spans="2:2" ht="20.100000000000001" customHeight="1">
      <c r="B375" s="184"/>
    </row>
    <row r="376" spans="2:2" ht="20.100000000000001" customHeight="1">
      <c r="B376" s="184"/>
    </row>
    <row r="377" spans="2:2" ht="20.100000000000001" customHeight="1">
      <c r="B377" s="184"/>
    </row>
    <row r="378" spans="2:2" ht="20.100000000000001" customHeight="1">
      <c r="B378" s="184"/>
    </row>
    <row r="379" spans="2:2" ht="20.100000000000001" customHeight="1">
      <c r="B379" s="184"/>
    </row>
    <row r="380" spans="2:2" ht="20.100000000000001" customHeight="1">
      <c r="B380" s="184"/>
    </row>
    <row r="381" spans="2:2" ht="20.100000000000001" customHeight="1">
      <c r="B381" s="184"/>
    </row>
    <row r="382" spans="2:2" ht="20.100000000000001" customHeight="1">
      <c r="B382" s="184"/>
    </row>
    <row r="383" spans="2:2" ht="20.100000000000001" customHeight="1">
      <c r="B383" s="184"/>
    </row>
    <row r="384" spans="2:2" ht="20.100000000000001" customHeight="1">
      <c r="B384" s="184"/>
    </row>
    <row r="385" spans="2:2" ht="20.100000000000001" customHeight="1">
      <c r="B385" s="184"/>
    </row>
    <row r="386" spans="2:2" ht="20.100000000000001" customHeight="1">
      <c r="B386" s="184"/>
    </row>
    <row r="387" spans="2:2" ht="20.100000000000001" customHeight="1">
      <c r="B387" s="184"/>
    </row>
    <row r="388" spans="2:2" ht="20.100000000000001" customHeight="1">
      <c r="B388" s="184"/>
    </row>
    <row r="389" spans="2:2" ht="20.100000000000001" customHeight="1">
      <c r="B389" s="184"/>
    </row>
    <row r="390" spans="2:2" ht="20.100000000000001" customHeight="1">
      <c r="B390" s="184"/>
    </row>
    <row r="391" spans="2:2" ht="20.100000000000001" customHeight="1">
      <c r="B391" s="184"/>
    </row>
    <row r="392" spans="2:2" ht="20.100000000000001" customHeight="1">
      <c r="B392" s="184"/>
    </row>
    <row r="393" spans="2:2" ht="20.100000000000001" customHeight="1">
      <c r="B393" s="184"/>
    </row>
    <row r="394" spans="2:2" ht="20.100000000000001" customHeight="1">
      <c r="B394" s="184"/>
    </row>
    <row r="395" spans="2:2" ht="20.100000000000001" customHeight="1">
      <c r="B395" s="184"/>
    </row>
    <row r="396" spans="2:2" ht="20.100000000000001" customHeight="1">
      <c r="B396" s="184"/>
    </row>
    <row r="397" spans="2:2" ht="20.100000000000001" customHeight="1">
      <c r="B397" s="184"/>
    </row>
    <row r="398" spans="2:2" ht="20.100000000000001" customHeight="1">
      <c r="B398" s="184"/>
    </row>
    <row r="399" spans="2:2" ht="20.100000000000001" customHeight="1">
      <c r="B399" s="184"/>
    </row>
    <row r="400" spans="2:2" ht="20.100000000000001" customHeight="1">
      <c r="B400" s="184"/>
    </row>
    <row r="401" spans="2:2" ht="20.100000000000001" customHeight="1">
      <c r="B401" s="184"/>
    </row>
    <row r="402" spans="2:2" ht="20.100000000000001" customHeight="1">
      <c r="B402" s="184"/>
    </row>
    <row r="403" spans="2:2" ht="20.100000000000001" customHeight="1">
      <c r="B403" s="184"/>
    </row>
    <row r="404" spans="2:2" ht="20.100000000000001" customHeight="1">
      <c r="B404" s="184"/>
    </row>
    <row r="405" spans="2:2" ht="20.100000000000001" customHeight="1">
      <c r="B405" s="184"/>
    </row>
    <row r="406" spans="2:2" ht="20.100000000000001" customHeight="1">
      <c r="B406" s="184"/>
    </row>
    <row r="407" spans="2:2" ht="20.100000000000001" customHeight="1">
      <c r="B407" s="184"/>
    </row>
    <row r="408" spans="2:2" ht="20.100000000000001" customHeight="1">
      <c r="B408" s="184"/>
    </row>
    <row r="409" spans="2:2" ht="20.100000000000001" customHeight="1">
      <c r="B409" s="184"/>
    </row>
    <row r="410" spans="2:2" ht="20.100000000000001" customHeight="1">
      <c r="B410" s="184"/>
    </row>
    <row r="411" spans="2:2" ht="20.100000000000001" customHeight="1">
      <c r="B411" s="184"/>
    </row>
    <row r="412" spans="2:2" ht="20.100000000000001" customHeight="1">
      <c r="B412" s="184"/>
    </row>
    <row r="413" spans="2:2" ht="20.100000000000001" customHeight="1">
      <c r="B413" s="184"/>
    </row>
    <row r="414" spans="2:2" ht="20.100000000000001" customHeight="1">
      <c r="B414" s="184"/>
    </row>
    <row r="415" spans="2:2" ht="20.100000000000001" customHeight="1">
      <c r="B415" s="184"/>
    </row>
    <row r="416" spans="2:2" ht="20.100000000000001" customHeight="1">
      <c r="B416" s="184"/>
    </row>
    <row r="417" spans="2:2" ht="20.100000000000001" customHeight="1">
      <c r="B417" s="184"/>
    </row>
    <row r="418" spans="2:2" ht="20.100000000000001" customHeight="1">
      <c r="B418" s="184"/>
    </row>
    <row r="419" spans="2:2" ht="20.100000000000001" customHeight="1">
      <c r="B419" s="184"/>
    </row>
    <row r="420" spans="2:2" ht="20.100000000000001" customHeight="1">
      <c r="B420" s="184"/>
    </row>
    <row r="421" spans="2:2" ht="20.100000000000001" customHeight="1">
      <c r="B421" s="184"/>
    </row>
    <row r="422" spans="2:2" ht="20.100000000000001" customHeight="1">
      <c r="B422" s="184"/>
    </row>
    <row r="423" spans="2:2" ht="20.100000000000001" customHeight="1">
      <c r="B423" s="184"/>
    </row>
    <row r="424" spans="2:2" ht="20.100000000000001" customHeight="1">
      <c r="B424" s="184"/>
    </row>
    <row r="425" spans="2:2" ht="20.100000000000001" customHeight="1">
      <c r="B425" s="184"/>
    </row>
    <row r="426" spans="2:2" ht="20.100000000000001" customHeight="1">
      <c r="B426" s="184"/>
    </row>
    <row r="427" spans="2:2" ht="20.100000000000001" customHeight="1">
      <c r="B427" s="184"/>
    </row>
    <row r="428" spans="2:2" ht="20.100000000000001" customHeight="1">
      <c r="B428" s="184"/>
    </row>
    <row r="429" spans="2:2" ht="20.100000000000001" customHeight="1">
      <c r="B429" s="184"/>
    </row>
    <row r="430" spans="2:2" ht="20.100000000000001" customHeight="1">
      <c r="B430" s="184"/>
    </row>
    <row r="431" spans="2:2" ht="20.100000000000001" customHeight="1">
      <c r="B431" s="184"/>
    </row>
    <row r="432" spans="2:2" ht="20.100000000000001" customHeight="1">
      <c r="B432" s="184"/>
    </row>
    <row r="433" spans="2:2" ht="20.100000000000001" customHeight="1">
      <c r="B433" s="184"/>
    </row>
    <row r="434" spans="2:2" ht="20.100000000000001" customHeight="1">
      <c r="B434" s="184"/>
    </row>
    <row r="435" spans="2:2" ht="20.100000000000001" customHeight="1">
      <c r="B435" s="184"/>
    </row>
    <row r="436" spans="2:2" ht="20.100000000000001" customHeight="1">
      <c r="B436" s="184"/>
    </row>
    <row r="437" spans="2:2" ht="20.100000000000001" customHeight="1">
      <c r="B437" s="184"/>
    </row>
    <row r="438" spans="2:2" ht="20.100000000000001" customHeight="1">
      <c r="B438" s="184"/>
    </row>
    <row r="439" spans="2:2" ht="20.100000000000001" customHeight="1">
      <c r="B439" s="184"/>
    </row>
    <row r="440" spans="2:2" ht="20.100000000000001" customHeight="1">
      <c r="B440" s="184"/>
    </row>
    <row r="441" spans="2:2" ht="20.100000000000001" customHeight="1">
      <c r="B441" s="184"/>
    </row>
    <row r="442" spans="2:2" ht="20.100000000000001" customHeight="1">
      <c r="B442" s="184"/>
    </row>
    <row r="443" spans="2:2" ht="20.100000000000001" customHeight="1">
      <c r="B443" s="184"/>
    </row>
    <row r="444" spans="2:2" ht="20.100000000000001" customHeight="1">
      <c r="B444" s="184"/>
    </row>
    <row r="445" spans="2:2" ht="20.100000000000001" customHeight="1">
      <c r="B445" s="184"/>
    </row>
    <row r="446" spans="2:2" ht="20.100000000000001" customHeight="1">
      <c r="B446" s="184"/>
    </row>
    <row r="447" spans="2:2" ht="20.100000000000001" customHeight="1">
      <c r="B447" s="184"/>
    </row>
    <row r="448" spans="2:2" ht="20.100000000000001" customHeight="1">
      <c r="B448" s="184"/>
    </row>
    <row r="449" spans="2:2" ht="20.100000000000001" customHeight="1">
      <c r="B449" s="184"/>
    </row>
    <row r="450" spans="2:2" ht="20.100000000000001" customHeight="1">
      <c r="B450" s="184"/>
    </row>
    <row r="451" spans="2:2" ht="20.100000000000001" customHeight="1">
      <c r="B451" s="184"/>
    </row>
    <row r="452" spans="2:2" ht="20.100000000000001" customHeight="1">
      <c r="B452" s="184"/>
    </row>
    <row r="453" spans="2:2" ht="20.100000000000001" customHeight="1">
      <c r="B453" s="184"/>
    </row>
    <row r="454" spans="2:2" ht="20.100000000000001" customHeight="1">
      <c r="B454" s="184"/>
    </row>
    <row r="455" spans="2:2" ht="20.100000000000001" customHeight="1">
      <c r="B455" s="184"/>
    </row>
    <row r="456" spans="2:2" ht="20.100000000000001" customHeight="1">
      <c r="B456" s="184"/>
    </row>
    <row r="457" spans="2:2" ht="20.100000000000001" customHeight="1">
      <c r="B457" s="184"/>
    </row>
    <row r="458" spans="2:2" ht="20.100000000000001" customHeight="1">
      <c r="B458" s="184"/>
    </row>
    <row r="459" spans="2:2" ht="20.100000000000001" customHeight="1">
      <c r="B459" s="184"/>
    </row>
    <row r="460" spans="2:2" ht="20.100000000000001" customHeight="1">
      <c r="B460" s="184"/>
    </row>
    <row r="461" spans="2:2" ht="20.100000000000001" customHeight="1">
      <c r="B461" s="184"/>
    </row>
    <row r="462" spans="2:2" ht="20.100000000000001" customHeight="1">
      <c r="B462" s="184"/>
    </row>
    <row r="463" spans="2:2" ht="20.100000000000001" customHeight="1">
      <c r="B463" s="184"/>
    </row>
    <row r="464" spans="2:2" ht="20.100000000000001" customHeight="1">
      <c r="B464" s="184"/>
    </row>
    <row r="465" spans="2:2" ht="20.100000000000001" customHeight="1">
      <c r="B465" s="184"/>
    </row>
    <row r="466" spans="2:2" ht="20.100000000000001" customHeight="1">
      <c r="B466" s="184"/>
    </row>
    <row r="467" spans="2:2" ht="20.100000000000001" customHeight="1">
      <c r="B467" s="184"/>
    </row>
    <row r="468" spans="2:2" ht="20.100000000000001" customHeight="1">
      <c r="B468" s="184"/>
    </row>
    <row r="469" spans="2:2" ht="20.100000000000001" customHeight="1">
      <c r="B469" s="184"/>
    </row>
    <row r="470" spans="2:2" ht="20.100000000000001" customHeight="1">
      <c r="B470" s="184"/>
    </row>
    <row r="471" spans="2:2" ht="20.100000000000001" customHeight="1">
      <c r="B471" s="184"/>
    </row>
    <row r="472" spans="2:2" ht="20.100000000000001" customHeight="1">
      <c r="B472" s="184"/>
    </row>
    <row r="473" spans="2:2" ht="20.100000000000001" customHeight="1">
      <c r="B473" s="184"/>
    </row>
    <row r="474" spans="2:2" ht="20.100000000000001" customHeight="1">
      <c r="B474" s="184"/>
    </row>
    <row r="475" spans="2:2" ht="20.100000000000001" customHeight="1">
      <c r="B475" s="184"/>
    </row>
    <row r="476" spans="2:2" ht="20.100000000000001" customHeight="1">
      <c r="B476" s="184"/>
    </row>
    <row r="477" spans="2:2" ht="20.100000000000001" customHeight="1">
      <c r="B477" s="184"/>
    </row>
    <row r="478" spans="2:2" ht="20.100000000000001" customHeight="1">
      <c r="B478" s="184"/>
    </row>
    <row r="479" spans="2:2" ht="20.100000000000001" customHeight="1">
      <c r="B479" s="184"/>
    </row>
    <row r="480" spans="2:2" ht="20.100000000000001" customHeight="1">
      <c r="B480" s="184"/>
    </row>
    <row r="481" spans="2:2" ht="20.100000000000001" customHeight="1">
      <c r="B481" s="184"/>
    </row>
    <row r="482" spans="2:2" ht="20.100000000000001" customHeight="1">
      <c r="B482" s="184"/>
    </row>
    <row r="483" spans="2:2" ht="20.100000000000001" customHeight="1">
      <c r="B483" s="184"/>
    </row>
    <row r="484" spans="2:2" ht="20.100000000000001" customHeight="1">
      <c r="B484" s="184"/>
    </row>
    <row r="485" spans="2:2" ht="20.100000000000001" customHeight="1">
      <c r="B485" s="184"/>
    </row>
    <row r="486" spans="2:2" ht="20.100000000000001" customHeight="1">
      <c r="B486" s="184"/>
    </row>
    <row r="487" spans="2:2" ht="20.100000000000001" customHeight="1">
      <c r="B487" s="184"/>
    </row>
    <row r="488" spans="2:2" ht="20.100000000000001" customHeight="1">
      <c r="B488" s="184"/>
    </row>
    <row r="489" spans="2:2" ht="20.100000000000001" customHeight="1">
      <c r="B489" s="184"/>
    </row>
    <row r="490" spans="2:2" ht="20.100000000000001" customHeight="1">
      <c r="B490" s="184"/>
    </row>
    <row r="491" spans="2:2" ht="20.100000000000001" customHeight="1">
      <c r="B491" s="184"/>
    </row>
    <row r="492" spans="2:2" ht="20.100000000000001" customHeight="1">
      <c r="B492" s="184"/>
    </row>
    <row r="493" spans="2:2" ht="20.100000000000001" customHeight="1">
      <c r="B493" s="184"/>
    </row>
    <row r="494" spans="2:2" ht="20.100000000000001" customHeight="1">
      <c r="B494" s="184"/>
    </row>
    <row r="495" spans="2:2" ht="20.100000000000001" customHeight="1">
      <c r="B495" s="184"/>
    </row>
    <row r="496" spans="2:2" ht="20.100000000000001" customHeight="1">
      <c r="B496" s="184"/>
    </row>
    <row r="497" spans="2:2" ht="20.100000000000001" customHeight="1">
      <c r="B497" s="184"/>
    </row>
    <row r="498" spans="2:2" ht="20.100000000000001" customHeight="1">
      <c r="B498" s="184"/>
    </row>
    <row r="499" spans="2:2" ht="20.100000000000001" customHeight="1">
      <c r="B499" s="184"/>
    </row>
    <row r="500" spans="2:2" ht="20.100000000000001" customHeight="1">
      <c r="B500" s="184"/>
    </row>
    <row r="501" spans="2:2" ht="20.100000000000001" customHeight="1">
      <c r="B501" s="184"/>
    </row>
    <row r="502" spans="2:2" ht="20.100000000000001" customHeight="1">
      <c r="B502" s="184"/>
    </row>
    <row r="503" spans="2:2" ht="20.100000000000001" customHeight="1">
      <c r="B503" s="184"/>
    </row>
    <row r="504" spans="2:2" ht="20.100000000000001" customHeight="1">
      <c r="B504" s="184"/>
    </row>
    <row r="505" spans="2:2" ht="20.100000000000001" customHeight="1">
      <c r="B505" s="184"/>
    </row>
    <row r="506" spans="2:2" ht="20.100000000000001" customHeight="1">
      <c r="B506" s="184"/>
    </row>
    <row r="507" spans="2:2" ht="20.100000000000001" customHeight="1">
      <c r="B507" s="184"/>
    </row>
    <row r="508" spans="2:2" ht="20.100000000000001" customHeight="1">
      <c r="B508" s="184"/>
    </row>
    <row r="509" spans="2:2" ht="20.100000000000001" customHeight="1">
      <c r="B509" s="184"/>
    </row>
    <row r="510" spans="2:2" ht="20.100000000000001" customHeight="1">
      <c r="B510" s="184"/>
    </row>
    <row r="511" spans="2:2" ht="20.100000000000001" customHeight="1">
      <c r="B511" s="184"/>
    </row>
    <row r="512" spans="2:2" ht="20.100000000000001" customHeight="1">
      <c r="B512" s="184"/>
    </row>
    <row r="513" spans="2:2" ht="20.100000000000001" customHeight="1">
      <c r="B513" s="184"/>
    </row>
    <row r="514" spans="2:2" ht="20.100000000000001" customHeight="1">
      <c r="B514" s="184"/>
    </row>
    <row r="515" spans="2:2" ht="20.100000000000001" customHeight="1">
      <c r="B515" s="184"/>
    </row>
    <row r="516" spans="2:2" ht="20.100000000000001" customHeight="1">
      <c r="B516" s="184"/>
    </row>
    <row r="517" spans="2:2" ht="20.100000000000001" customHeight="1">
      <c r="B517" s="184"/>
    </row>
    <row r="518" spans="2:2" ht="20.100000000000001" customHeight="1">
      <c r="B518" s="184"/>
    </row>
    <row r="519" spans="2:2" ht="20.100000000000001" customHeight="1">
      <c r="B519" s="184"/>
    </row>
    <row r="520" spans="2:2" ht="20.100000000000001" customHeight="1">
      <c r="B520" s="184"/>
    </row>
    <row r="521" spans="2:2" ht="20.100000000000001" customHeight="1">
      <c r="B521" s="184"/>
    </row>
    <row r="522" spans="2:2" ht="20.100000000000001" customHeight="1">
      <c r="B522" s="184"/>
    </row>
    <row r="523" spans="2:2" ht="20.100000000000001" customHeight="1">
      <c r="B523" s="184"/>
    </row>
    <row r="524" spans="2:2" ht="20.100000000000001" customHeight="1">
      <c r="B524" s="184"/>
    </row>
    <row r="525" spans="2:2" ht="20.100000000000001" customHeight="1">
      <c r="B525" s="184"/>
    </row>
    <row r="526" spans="2:2" ht="20.100000000000001" customHeight="1">
      <c r="B526" s="184"/>
    </row>
    <row r="527" spans="2:2" ht="20.100000000000001" customHeight="1">
      <c r="B527" s="184"/>
    </row>
    <row r="528" spans="2:2" ht="20.100000000000001" customHeight="1">
      <c r="B528" s="184"/>
    </row>
    <row r="529" spans="2:2" ht="20.100000000000001" customHeight="1">
      <c r="B529" s="184"/>
    </row>
    <row r="530" spans="2:2" ht="20.100000000000001" customHeight="1">
      <c r="B530" s="184"/>
    </row>
    <row r="531" spans="2:2" ht="20.100000000000001" customHeight="1">
      <c r="B531" s="184"/>
    </row>
    <row r="532" spans="2:2" ht="20.100000000000001" customHeight="1">
      <c r="B532" s="184"/>
    </row>
    <row r="533" spans="2:2" ht="20.100000000000001" customHeight="1">
      <c r="B533" s="184"/>
    </row>
    <row r="534" spans="2:2" ht="20.100000000000001" customHeight="1">
      <c r="B534" s="184"/>
    </row>
    <row r="535" spans="2:2" ht="20.100000000000001" customHeight="1">
      <c r="B535" s="184"/>
    </row>
    <row r="536" spans="2:2" ht="20.100000000000001" customHeight="1">
      <c r="B536" s="184"/>
    </row>
    <row r="537" spans="2:2" ht="20.100000000000001" customHeight="1">
      <c r="B537" s="184"/>
    </row>
    <row r="538" spans="2:2" ht="20.100000000000001" customHeight="1">
      <c r="B538" s="184"/>
    </row>
    <row r="539" spans="2:2" ht="20.100000000000001" customHeight="1">
      <c r="B539" s="184"/>
    </row>
    <row r="540" spans="2:2" ht="20.100000000000001" customHeight="1">
      <c r="B540" s="184"/>
    </row>
    <row r="541" spans="2:2" ht="20.100000000000001" customHeight="1">
      <c r="B541" s="184"/>
    </row>
    <row r="542" spans="2:2" ht="20.100000000000001" customHeight="1">
      <c r="B542" s="184"/>
    </row>
    <row r="543" spans="2:2" ht="20.100000000000001" customHeight="1">
      <c r="B543" s="184"/>
    </row>
    <row r="544" spans="2:2" ht="20.100000000000001" customHeight="1">
      <c r="B544" s="184"/>
    </row>
    <row r="545" spans="2:2" ht="20.100000000000001" customHeight="1">
      <c r="B545" s="184"/>
    </row>
    <row r="546" spans="2:2" ht="20.100000000000001" customHeight="1">
      <c r="B546" s="184"/>
    </row>
    <row r="547" spans="2:2" ht="20.100000000000001" customHeight="1">
      <c r="B547" s="184"/>
    </row>
    <row r="548" spans="2:2" ht="20.100000000000001" customHeight="1">
      <c r="B548" s="184"/>
    </row>
    <row r="549" spans="2:2" ht="20.100000000000001" customHeight="1">
      <c r="B549" s="184"/>
    </row>
    <row r="550" spans="2:2" ht="20.100000000000001" customHeight="1">
      <c r="B550" s="184"/>
    </row>
    <row r="551" spans="2:2" ht="20.100000000000001" customHeight="1">
      <c r="B551" s="184"/>
    </row>
    <row r="552" spans="2:2" ht="20.100000000000001" customHeight="1">
      <c r="B552" s="184"/>
    </row>
    <row r="553" spans="2:2" ht="20.100000000000001" customHeight="1">
      <c r="B553" s="184"/>
    </row>
    <row r="554" spans="2:2" ht="20.100000000000001" customHeight="1">
      <c r="B554" s="184"/>
    </row>
    <row r="555" spans="2:2" ht="20.100000000000001" customHeight="1">
      <c r="B555" s="184"/>
    </row>
    <row r="556" spans="2:2" ht="20.100000000000001" customHeight="1">
      <c r="B556" s="184"/>
    </row>
    <row r="557" spans="2:2" ht="20.100000000000001" customHeight="1">
      <c r="B557" s="184"/>
    </row>
    <row r="558" spans="2:2" ht="20.100000000000001" customHeight="1">
      <c r="B558" s="184"/>
    </row>
    <row r="559" spans="2:2" ht="20.100000000000001" customHeight="1">
      <c r="B559" s="184"/>
    </row>
    <row r="560" spans="2:2" ht="20.100000000000001" customHeight="1">
      <c r="B560" s="184"/>
    </row>
    <row r="561" spans="2:2" ht="20.100000000000001" customHeight="1">
      <c r="B561" s="184"/>
    </row>
    <row r="562" spans="2:2" ht="20.100000000000001" customHeight="1">
      <c r="B562" s="184"/>
    </row>
    <row r="563" spans="2:2" ht="20.100000000000001" customHeight="1">
      <c r="B563" s="184"/>
    </row>
    <row r="564" spans="2:2" ht="20.100000000000001" customHeight="1">
      <c r="B564" s="184"/>
    </row>
    <row r="565" spans="2:2" ht="20.100000000000001" customHeight="1">
      <c r="B565" s="184"/>
    </row>
    <row r="566" spans="2:2" ht="20.100000000000001" customHeight="1">
      <c r="B566" s="184"/>
    </row>
    <row r="567" spans="2:2" ht="20.100000000000001" customHeight="1">
      <c r="B567" s="184"/>
    </row>
    <row r="568" spans="2:2" ht="20.100000000000001" customHeight="1">
      <c r="B568" s="184"/>
    </row>
    <row r="569" spans="2:2" ht="20.100000000000001" customHeight="1">
      <c r="B569" s="184"/>
    </row>
    <row r="570" spans="2:2" ht="20.100000000000001" customHeight="1">
      <c r="B570" s="184"/>
    </row>
    <row r="571" spans="2:2" ht="20.100000000000001" customHeight="1">
      <c r="B571" s="184"/>
    </row>
    <row r="572" spans="2:2" ht="20.100000000000001" customHeight="1">
      <c r="B572" s="184"/>
    </row>
    <row r="573" spans="2:2" ht="20.100000000000001" customHeight="1">
      <c r="B573" s="184"/>
    </row>
    <row r="574" spans="2:2" ht="20.100000000000001" customHeight="1">
      <c r="B574" s="184"/>
    </row>
    <row r="575" spans="2:2" ht="20.100000000000001" customHeight="1">
      <c r="B575" s="184"/>
    </row>
    <row r="576" spans="2:2" ht="20.100000000000001" customHeight="1">
      <c r="B576" s="184"/>
    </row>
    <row r="577" spans="2:2" ht="20.100000000000001" customHeight="1">
      <c r="B577" s="184"/>
    </row>
    <row r="578" spans="2:2" ht="20.100000000000001" customHeight="1">
      <c r="B578" s="184"/>
    </row>
    <row r="579" spans="2:2" ht="20.100000000000001" customHeight="1">
      <c r="B579" s="184"/>
    </row>
    <row r="580" spans="2:2" ht="20.100000000000001" customHeight="1">
      <c r="B580" s="184"/>
    </row>
    <row r="581" spans="2:2" ht="20.100000000000001" customHeight="1">
      <c r="B581" s="184"/>
    </row>
    <row r="582" spans="2:2" ht="20.100000000000001" customHeight="1">
      <c r="B582" s="184"/>
    </row>
    <row r="583" spans="2:2" ht="20.100000000000001" customHeight="1">
      <c r="B583" s="184"/>
    </row>
    <row r="584" spans="2:2" ht="20.100000000000001" customHeight="1">
      <c r="B584" s="184"/>
    </row>
    <row r="585" spans="2:2" ht="20.100000000000001" customHeight="1">
      <c r="B585" s="184"/>
    </row>
    <row r="586" spans="2:2" ht="20.100000000000001" customHeight="1">
      <c r="B586" s="184"/>
    </row>
    <row r="587" spans="2:2" ht="20.100000000000001" customHeight="1">
      <c r="B587" s="184"/>
    </row>
    <row r="588" spans="2:2" ht="20.100000000000001" customHeight="1">
      <c r="B588" s="184"/>
    </row>
    <row r="589" spans="2:2" ht="20.100000000000001" customHeight="1">
      <c r="B589" s="184"/>
    </row>
    <row r="590" spans="2:2" ht="20.100000000000001" customHeight="1">
      <c r="B590" s="184"/>
    </row>
    <row r="591" spans="2:2" ht="20.100000000000001" customHeight="1">
      <c r="B591" s="184"/>
    </row>
    <row r="592" spans="2:2" ht="20.100000000000001" customHeight="1">
      <c r="B592" s="184"/>
    </row>
    <row r="593" spans="2:2" ht="20.100000000000001" customHeight="1">
      <c r="B593" s="184"/>
    </row>
    <row r="594" spans="2:2" ht="20.100000000000001" customHeight="1">
      <c r="B594" s="184"/>
    </row>
    <row r="595" spans="2:2" ht="20.100000000000001" customHeight="1">
      <c r="B595" s="184"/>
    </row>
    <row r="596" spans="2:2" ht="20.100000000000001" customHeight="1">
      <c r="B596" s="184"/>
    </row>
    <row r="597" spans="2:2" ht="20.100000000000001" customHeight="1">
      <c r="B597" s="184"/>
    </row>
    <row r="598" spans="2:2" ht="20.100000000000001" customHeight="1">
      <c r="B598" s="184"/>
    </row>
    <row r="599" spans="2:2" ht="20.100000000000001" customHeight="1">
      <c r="B599" s="184"/>
    </row>
    <row r="600" spans="2:2" ht="20.100000000000001" customHeight="1">
      <c r="B600" s="184"/>
    </row>
    <row r="601" spans="2:2" ht="20.100000000000001" customHeight="1">
      <c r="B601" s="184"/>
    </row>
    <row r="602" spans="2:2" ht="20.100000000000001" customHeight="1">
      <c r="B602" s="184"/>
    </row>
    <row r="603" spans="2:2" ht="20.100000000000001" customHeight="1">
      <c r="B603" s="184"/>
    </row>
    <row r="604" spans="2:2" ht="20.100000000000001" customHeight="1">
      <c r="B604" s="184"/>
    </row>
    <row r="605" spans="2:2" ht="20.100000000000001" customHeight="1">
      <c r="B605" s="184"/>
    </row>
    <row r="606" spans="2:2" ht="20.100000000000001" customHeight="1">
      <c r="B606" s="184"/>
    </row>
    <row r="607" spans="2:2" ht="20.100000000000001" customHeight="1">
      <c r="B607" s="184"/>
    </row>
    <row r="608" spans="2:2" ht="20.100000000000001" customHeight="1">
      <c r="B608" s="184"/>
    </row>
    <row r="609" spans="2:2" ht="20.100000000000001" customHeight="1">
      <c r="B609" s="184"/>
    </row>
    <row r="610" spans="2:2" ht="20.100000000000001" customHeight="1">
      <c r="B610" s="184"/>
    </row>
    <row r="611" spans="2:2" ht="20.100000000000001" customHeight="1">
      <c r="B611" s="184"/>
    </row>
    <row r="612" spans="2:2" ht="20.100000000000001" customHeight="1">
      <c r="B612" s="184"/>
    </row>
    <row r="613" spans="2:2" ht="20.100000000000001" customHeight="1">
      <c r="B613" s="184"/>
    </row>
    <row r="614" spans="2:2" ht="20.100000000000001" customHeight="1">
      <c r="B614" s="184"/>
    </row>
    <row r="615" spans="2:2" ht="20.100000000000001" customHeight="1">
      <c r="B615" s="184"/>
    </row>
    <row r="616" spans="2:2" ht="20.100000000000001" customHeight="1">
      <c r="B616" s="184"/>
    </row>
    <row r="617" spans="2:2" ht="20.100000000000001" customHeight="1">
      <c r="B617" s="184"/>
    </row>
    <row r="618" spans="2:2" ht="20.100000000000001" customHeight="1">
      <c r="B618" s="184"/>
    </row>
    <row r="619" spans="2:2" ht="20.100000000000001" customHeight="1">
      <c r="B619" s="184"/>
    </row>
    <row r="620" spans="2:2" ht="20.100000000000001" customHeight="1">
      <c r="B620" s="184"/>
    </row>
    <row r="621" spans="2:2" ht="20.100000000000001" customHeight="1">
      <c r="B621" s="184"/>
    </row>
    <row r="622" spans="2:2" ht="20.100000000000001" customHeight="1">
      <c r="B622" s="184"/>
    </row>
    <row r="623" spans="2:2" ht="20.100000000000001" customHeight="1">
      <c r="B623" s="184"/>
    </row>
    <row r="624" spans="2:2" ht="20.100000000000001" customHeight="1">
      <c r="B624" s="184"/>
    </row>
    <row r="625" spans="2:2" ht="20.100000000000001" customHeight="1">
      <c r="B625" s="184"/>
    </row>
    <row r="626" spans="2:2" ht="20.100000000000001" customHeight="1">
      <c r="B626" s="184"/>
    </row>
    <row r="627" spans="2:2" ht="20.100000000000001" customHeight="1">
      <c r="B627" s="184"/>
    </row>
    <row r="628" spans="2:2" ht="20.100000000000001" customHeight="1">
      <c r="B628" s="184"/>
    </row>
    <row r="629" spans="2:2" ht="20.100000000000001" customHeight="1">
      <c r="B629" s="184"/>
    </row>
    <row r="630" spans="2:2" ht="20.100000000000001" customHeight="1">
      <c r="B630" s="184"/>
    </row>
    <row r="631" spans="2:2" ht="20.100000000000001" customHeight="1">
      <c r="B631" s="184"/>
    </row>
    <row r="632" spans="2:2" ht="20.100000000000001" customHeight="1">
      <c r="B632" s="184"/>
    </row>
    <row r="633" spans="2:2" ht="20.100000000000001" customHeight="1">
      <c r="B633" s="184"/>
    </row>
    <row r="634" spans="2:2" ht="20.100000000000001" customHeight="1">
      <c r="B634" s="184"/>
    </row>
    <row r="635" spans="2:2" ht="20.100000000000001" customHeight="1">
      <c r="B635" s="184"/>
    </row>
    <row r="636" spans="2:2" ht="20.100000000000001" customHeight="1">
      <c r="B636" s="184"/>
    </row>
    <row r="637" spans="2:2" ht="20.100000000000001" customHeight="1">
      <c r="B637" s="184"/>
    </row>
    <row r="638" spans="2:2" ht="20.100000000000001" customHeight="1">
      <c r="B638" s="184"/>
    </row>
    <row r="639" spans="2:2" ht="20.100000000000001" customHeight="1">
      <c r="B639" s="184"/>
    </row>
    <row r="640" spans="2:2" ht="20.100000000000001" customHeight="1">
      <c r="B640" s="184"/>
    </row>
    <row r="641" spans="2:2" ht="20.100000000000001" customHeight="1">
      <c r="B641" s="184"/>
    </row>
    <row r="642" spans="2:2" ht="20.100000000000001" customHeight="1">
      <c r="B642" s="184"/>
    </row>
    <row r="643" spans="2:2" ht="20.100000000000001" customHeight="1">
      <c r="B643" s="184"/>
    </row>
    <row r="644" spans="2:2" ht="20.100000000000001" customHeight="1">
      <c r="B644" s="184"/>
    </row>
    <row r="645" spans="2:2" ht="20.100000000000001" customHeight="1">
      <c r="B645" s="184"/>
    </row>
    <row r="646" spans="2:2" ht="20.100000000000001" customHeight="1">
      <c r="B646" s="184"/>
    </row>
    <row r="647" spans="2:2" ht="20.100000000000001" customHeight="1">
      <c r="B647" s="184"/>
    </row>
    <row r="648" spans="2:2" ht="20.100000000000001" customHeight="1">
      <c r="B648" s="184"/>
    </row>
    <row r="649" spans="2:2" ht="20.100000000000001" customHeight="1">
      <c r="B649" s="184"/>
    </row>
    <row r="650" spans="2:2" ht="20.100000000000001" customHeight="1">
      <c r="B650" s="184"/>
    </row>
    <row r="651" spans="2:2" ht="20.100000000000001" customHeight="1">
      <c r="B651" s="184"/>
    </row>
    <row r="652" spans="2:2" ht="20.100000000000001" customHeight="1">
      <c r="B652" s="184"/>
    </row>
    <row r="653" spans="2:2" ht="20.100000000000001" customHeight="1">
      <c r="B653" s="184"/>
    </row>
    <row r="654" spans="2:2" ht="20.100000000000001" customHeight="1">
      <c r="B654" s="184"/>
    </row>
    <row r="655" spans="2:2" ht="20.100000000000001" customHeight="1">
      <c r="B655" s="184"/>
    </row>
    <row r="656" spans="2:2" ht="20.100000000000001" customHeight="1">
      <c r="B656" s="184"/>
    </row>
    <row r="657" spans="2:2" ht="20.100000000000001" customHeight="1">
      <c r="B657" s="184"/>
    </row>
    <row r="658" spans="2:2" ht="20.100000000000001" customHeight="1">
      <c r="B658" s="184"/>
    </row>
    <row r="659" spans="2:2" ht="20.100000000000001" customHeight="1">
      <c r="B659" s="184"/>
    </row>
    <row r="660" spans="2:2" ht="20.100000000000001" customHeight="1">
      <c r="B660" s="184"/>
    </row>
    <row r="661" spans="2:2" ht="20.100000000000001" customHeight="1">
      <c r="B661" s="184"/>
    </row>
    <row r="662" spans="2:2" ht="20.100000000000001" customHeight="1">
      <c r="B662" s="184"/>
    </row>
    <row r="663" spans="2:2" ht="20.100000000000001" customHeight="1">
      <c r="B663" s="184"/>
    </row>
    <row r="664" spans="2:2" ht="20.100000000000001" customHeight="1">
      <c r="B664" s="184"/>
    </row>
    <row r="665" spans="2:2" ht="20.100000000000001" customHeight="1">
      <c r="B665" s="184"/>
    </row>
    <row r="666" spans="2:2" ht="20.100000000000001" customHeight="1">
      <c r="B666" s="184"/>
    </row>
    <row r="667" spans="2:2" ht="20.100000000000001" customHeight="1">
      <c r="B667" s="184"/>
    </row>
    <row r="668" spans="2:2" ht="20.100000000000001" customHeight="1">
      <c r="B668" s="184"/>
    </row>
    <row r="669" spans="2:2" ht="20.100000000000001" customHeight="1">
      <c r="B669" s="184"/>
    </row>
    <row r="670" spans="2:2" ht="20.100000000000001" customHeight="1">
      <c r="B670" s="184"/>
    </row>
    <row r="671" spans="2:2" ht="20.100000000000001" customHeight="1">
      <c r="B671" s="184"/>
    </row>
    <row r="672" spans="2:2" ht="20.100000000000001" customHeight="1">
      <c r="B672" s="184"/>
    </row>
    <row r="673" spans="2:2" ht="20.100000000000001" customHeight="1">
      <c r="B673" s="184"/>
    </row>
    <row r="674" spans="2:2" ht="20.100000000000001" customHeight="1">
      <c r="B674" s="184"/>
    </row>
    <row r="675" spans="2:2" ht="20.100000000000001" customHeight="1">
      <c r="B675" s="184"/>
    </row>
    <row r="676" spans="2:2" ht="20.100000000000001" customHeight="1">
      <c r="B676" s="184"/>
    </row>
    <row r="677" spans="2:2" ht="20.100000000000001" customHeight="1">
      <c r="B677" s="184"/>
    </row>
    <row r="678" spans="2:2" ht="20.100000000000001" customHeight="1">
      <c r="B678" s="184"/>
    </row>
    <row r="679" spans="2:2" ht="20.100000000000001" customHeight="1">
      <c r="B679" s="184"/>
    </row>
    <row r="680" spans="2:2" ht="20.100000000000001" customHeight="1">
      <c r="B680" s="184"/>
    </row>
    <row r="681" spans="2:2" ht="20.100000000000001" customHeight="1">
      <c r="B681" s="184"/>
    </row>
    <row r="682" spans="2:2" ht="20.100000000000001" customHeight="1">
      <c r="B682" s="184"/>
    </row>
    <row r="683" spans="2:2" ht="20.100000000000001" customHeight="1">
      <c r="B683" s="184"/>
    </row>
    <row r="684" spans="2:2" ht="20.100000000000001" customHeight="1">
      <c r="B684" s="184"/>
    </row>
    <row r="685" spans="2:2" ht="20.100000000000001" customHeight="1">
      <c r="B685" s="184"/>
    </row>
    <row r="686" spans="2:2" ht="20.100000000000001" customHeight="1">
      <c r="B686" s="184"/>
    </row>
    <row r="687" spans="2:2" ht="20.100000000000001" customHeight="1">
      <c r="B687" s="184"/>
    </row>
    <row r="688" spans="2:2" ht="20.100000000000001" customHeight="1">
      <c r="B688" s="184"/>
    </row>
    <row r="689" spans="2:2" ht="20.100000000000001" customHeight="1">
      <c r="B689" s="184"/>
    </row>
    <row r="690" spans="2:2" ht="20.100000000000001" customHeight="1">
      <c r="B690" s="184"/>
    </row>
    <row r="691" spans="2:2" ht="20.100000000000001" customHeight="1">
      <c r="B691" s="184"/>
    </row>
    <row r="692" spans="2:2" ht="20.100000000000001" customHeight="1">
      <c r="B692" s="184"/>
    </row>
    <row r="693" spans="2:2" ht="20.100000000000001" customHeight="1">
      <c r="B693" s="184"/>
    </row>
    <row r="694" spans="2:2" ht="20.100000000000001" customHeight="1">
      <c r="B694" s="184"/>
    </row>
    <row r="695" spans="2:2" ht="20.100000000000001" customHeight="1">
      <c r="B695" s="184"/>
    </row>
    <row r="696" spans="2:2" ht="20.100000000000001" customHeight="1">
      <c r="B696" s="184"/>
    </row>
    <row r="697" spans="2:2" ht="20.100000000000001" customHeight="1">
      <c r="B697" s="184"/>
    </row>
    <row r="698" spans="2:2" ht="20.100000000000001" customHeight="1">
      <c r="B698" s="184"/>
    </row>
    <row r="699" spans="2:2" ht="20.100000000000001" customHeight="1">
      <c r="B699" s="184"/>
    </row>
    <row r="700" spans="2:2" ht="20.100000000000001" customHeight="1">
      <c r="B700" s="184"/>
    </row>
    <row r="701" spans="2:2" ht="20.100000000000001" customHeight="1">
      <c r="B701" s="184"/>
    </row>
    <row r="702" spans="2:2" ht="20.100000000000001" customHeight="1">
      <c r="B702" s="184"/>
    </row>
    <row r="703" spans="2:2" ht="20.100000000000001" customHeight="1">
      <c r="B703" s="184"/>
    </row>
    <row r="704" spans="2:2" ht="20.100000000000001" customHeight="1">
      <c r="B704" s="184"/>
    </row>
    <row r="705" spans="2:2" ht="20.100000000000001" customHeight="1">
      <c r="B705" s="184"/>
    </row>
    <row r="706" spans="2:2" ht="20.100000000000001" customHeight="1">
      <c r="B706" s="184"/>
    </row>
    <row r="707" spans="2:2" ht="20.100000000000001" customHeight="1">
      <c r="B707" s="184"/>
    </row>
    <row r="708" spans="2:2" ht="20.100000000000001" customHeight="1">
      <c r="B708" s="184"/>
    </row>
    <row r="709" spans="2:2" ht="20.100000000000001" customHeight="1">
      <c r="B709" s="184"/>
    </row>
    <row r="710" spans="2:2" ht="20.100000000000001" customHeight="1">
      <c r="B710" s="184"/>
    </row>
    <row r="711" spans="2:2" ht="20.100000000000001" customHeight="1">
      <c r="B711" s="184"/>
    </row>
    <row r="712" spans="2:2" ht="20.100000000000001" customHeight="1">
      <c r="B712" s="184"/>
    </row>
    <row r="713" spans="2:2" ht="20.100000000000001" customHeight="1">
      <c r="B713" s="184"/>
    </row>
    <row r="714" spans="2:2" ht="20.100000000000001" customHeight="1">
      <c r="B714" s="184"/>
    </row>
    <row r="715" spans="2:2" ht="20.100000000000001" customHeight="1">
      <c r="B715" s="184"/>
    </row>
    <row r="716" spans="2:2" ht="20.100000000000001" customHeight="1">
      <c r="B716" s="184"/>
    </row>
    <row r="717" spans="2:2" ht="20.100000000000001" customHeight="1">
      <c r="B717" s="184"/>
    </row>
    <row r="718" spans="2:2" ht="20.100000000000001" customHeight="1">
      <c r="B718" s="184"/>
    </row>
    <row r="719" spans="2:2" ht="20.100000000000001" customHeight="1">
      <c r="B719" s="184"/>
    </row>
    <row r="720" spans="2:2" ht="20.100000000000001" customHeight="1">
      <c r="B720" s="184"/>
    </row>
    <row r="721" spans="2:2" ht="20.100000000000001" customHeight="1">
      <c r="B721" s="184"/>
    </row>
    <row r="722" spans="2:2" ht="20.100000000000001" customHeight="1">
      <c r="B722" s="184"/>
    </row>
    <row r="723" spans="2:2" ht="20.100000000000001" customHeight="1">
      <c r="B723" s="184"/>
    </row>
    <row r="724" spans="2:2" ht="20.100000000000001" customHeight="1">
      <c r="B724" s="184"/>
    </row>
    <row r="725" spans="2:2" ht="20.100000000000001" customHeight="1">
      <c r="B725" s="184"/>
    </row>
    <row r="726" spans="2:2" ht="20.100000000000001" customHeight="1">
      <c r="B726" s="184"/>
    </row>
    <row r="727" spans="2:2" ht="20.100000000000001" customHeight="1">
      <c r="B727" s="184"/>
    </row>
    <row r="728" spans="2:2" ht="20.100000000000001" customHeight="1">
      <c r="B728" s="184"/>
    </row>
    <row r="729" spans="2:2" ht="20.100000000000001" customHeight="1">
      <c r="B729" s="184"/>
    </row>
    <row r="730" spans="2:2" ht="20.100000000000001" customHeight="1">
      <c r="B730" s="184"/>
    </row>
    <row r="731" spans="2:2" ht="20.100000000000001" customHeight="1">
      <c r="B731" s="184"/>
    </row>
    <row r="732" spans="2:2" ht="20.100000000000001" customHeight="1">
      <c r="B732" s="184"/>
    </row>
    <row r="733" spans="2:2" ht="20.100000000000001" customHeight="1">
      <c r="B733" s="184"/>
    </row>
    <row r="734" spans="2:2" ht="20.100000000000001" customHeight="1">
      <c r="B734" s="184"/>
    </row>
    <row r="735" spans="2:2" ht="20.100000000000001" customHeight="1">
      <c r="B735" s="184"/>
    </row>
    <row r="736" spans="2:2" ht="20.100000000000001" customHeight="1">
      <c r="B736" s="184"/>
    </row>
    <row r="737" spans="2:2" ht="20.100000000000001" customHeight="1">
      <c r="B737" s="184"/>
    </row>
    <row r="738" spans="2:2" ht="20.100000000000001" customHeight="1">
      <c r="B738" s="184"/>
    </row>
    <row r="739" spans="2:2" ht="20.100000000000001" customHeight="1">
      <c r="B739" s="184"/>
    </row>
    <row r="740" spans="2:2" ht="20.100000000000001" customHeight="1">
      <c r="B740" s="184"/>
    </row>
    <row r="741" spans="2:2" ht="20.100000000000001" customHeight="1">
      <c r="B741" s="184"/>
    </row>
    <row r="742" spans="2:2" ht="20.100000000000001" customHeight="1">
      <c r="B742" s="184"/>
    </row>
    <row r="743" spans="2:2" ht="20.100000000000001" customHeight="1">
      <c r="B743" s="184"/>
    </row>
    <row r="744" spans="2:2" ht="20.100000000000001" customHeight="1">
      <c r="B744" s="184"/>
    </row>
    <row r="745" spans="2:2" ht="20.100000000000001" customHeight="1">
      <c r="B745" s="184"/>
    </row>
    <row r="746" spans="2:2" ht="20.100000000000001" customHeight="1">
      <c r="B746" s="184"/>
    </row>
    <row r="747" spans="2:2" ht="20.100000000000001" customHeight="1">
      <c r="B747" s="184"/>
    </row>
    <row r="748" spans="2:2" ht="20.100000000000001" customHeight="1">
      <c r="B748" s="184"/>
    </row>
    <row r="749" spans="2:2" ht="20.100000000000001" customHeight="1">
      <c r="B749" s="184"/>
    </row>
    <row r="750" spans="2:2" ht="20.100000000000001" customHeight="1">
      <c r="B750" s="184"/>
    </row>
    <row r="751" spans="2:2" ht="20.100000000000001" customHeight="1">
      <c r="B751" s="184"/>
    </row>
    <row r="752" spans="2:2" ht="20.100000000000001" customHeight="1">
      <c r="B752" s="184"/>
    </row>
    <row r="753" spans="2:2" ht="20.100000000000001" customHeight="1">
      <c r="B753" s="184"/>
    </row>
    <row r="754" spans="2:2" ht="20.100000000000001" customHeight="1">
      <c r="B754" s="184"/>
    </row>
    <row r="755" spans="2:2" ht="20.100000000000001" customHeight="1">
      <c r="B755" s="184"/>
    </row>
    <row r="756" spans="2:2" ht="20.100000000000001" customHeight="1">
      <c r="B756" s="184"/>
    </row>
    <row r="757" spans="2:2" ht="20.100000000000001" customHeight="1">
      <c r="B757" s="184"/>
    </row>
    <row r="758" spans="2:2" ht="20.100000000000001" customHeight="1">
      <c r="B758" s="184"/>
    </row>
    <row r="759" spans="2:2" ht="20.100000000000001" customHeight="1">
      <c r="B759" s="184"/>
    </row>
    <row r="760" spans="2:2" ht="20.100000000000001" customHeight="1">
      <c r="B760" s="184"/>
    </row>
    <row r="761" spans="2:2" ht="20.100000000000001" customHeight="1">
      <c r="B761" s="184"/>
    </row>
    <row r="762" spans="2:2" ht="20.100000000000001" customHeight="1">
      <c r="B762" s="184"/>
    </row>
    <row r="763" spans="2:2" ht="20.100000000000001" customHeight="1">
      <c r="B763" s="184"/>
    </row>
    <row r="764" spans="2:2" ht="20.100000000000001" customHeight="1">
      <c r="B764" s="184"/>
    </row>
    <row r="765" spans="2:2" ht="20.100000000000001" customHeight="1">
      <c r="B765" s="184"/>
    </row>
    <row r="766" spans="2:2" ht="20.100000000000001" customHeight="1">
      <c r="B766" s="184"/>
    </row>
    <row r="767" spans="2:2" ht="20.100000000000001" customHeight="1">
      <c r="B767" s="184"/>
    </row>
    <row r="768" spans="2:2" ht="20.100000000000001" customHeight="1">
      <c r="B768" s="184"/>
    </row>
    <row r="769" spans="2:2" ht="20.100000000000001" customHeight="1">
      <c r="B769" s="184"/>
    </row>
    <row r="770" spans="2:2" ht="20.100000000000001" customHeight="1">
      <c r="B770" s="184"/>
    </row>
    <row r="771" spans="2:2" ht="20.100000000000001" customHeight="1">
      <c r="B771" s="184"/>
    </row>
    <row r="772" spans="2:2" ht="20.100000000000001" customHeight="1">
      <c r="B772" s="184"/>
    </row>
    <row r="773" spans="2:2" ht="20.100000000000001" customHeight="1">
      <c r="B773" s="184"/>
    </row>
    <row r="774" spans="2:2" ht="20.100000000000001" customHeight="1">
      <c r="B774" s="184"/>
    </row>
    <row r="775" spans="2:2" ht="20.100000000000001" customHeight="1">
      <c r="B775" s="184"/>
    </row>
    <row r="776" spans="2:2" ht="20.100000000000001" customHeight="1">
      <c r="B776" s="184"/>
    </row>
    <row r="777" spans="2:2" ht="20.100000000000001" customHeight="1">
      <c r="B777" s="184"/>
    </row>
    <row r="778" spans="2:2" ht="20.100000000000001" customHeight="1">
      <c r="B778" s="184"/>
    </row>
    <row r="779" spans="2:2" ht="20.100000000000001" customHeight="1">
      <c r="B779" s="184"/>
    </row>
    <row r="780" spans="2:2" ht="20.100000000000001" customHeight="1">
      <c r="B780" s="184"/>
    </row>
    <row r="781" spans="2:2" ht="20.100000000000001" customHeight="1">
      <c r="B781" s="184"/>
    </row>
    <row r="782" spans="2:2" ht="20.100000000000001" customHeight="1">
      <c r="B782" s="184"/>
    </row>
    <row r="783" spans="2:2" ht="20.100000000000001" customHeight="1">
      <c r="B783" s="184"/>
    </row>
    <row r="784" spans="2:2" ht="20.100000000000001" customHeight="1">
      <c r="B784" s="184"/>
    </row>
    <row r="785" spans="2:2" ht="20.100000000000001" customHeight="1">
      <c r="B785" s="184"/>
    </row>
    <row r="786" spans="2:2" ht="20.100000000000001" customHeight="1">
      <c r="B786" s="184"/>
    </row>
    <row r="787" spans="2:2" ht="20.100000000000001" customHeight="1">
      <c r="B787" s="184"/>
    </row>
    <row r="788" spans="2:2" ht="20.100000000000001" customHeight="1">
      <c r="B788" s="184"/>
    </row>
    <row r="789" spans="2:2" ht="20.100000000000001" customHeight="1">
      <c r="B789" s="184"/>
    </row>
    <row r="790" spans="2:2" ht="20.100000000000001" customHeight="1">
      <c r="B790" s="184"/>
    </row>
    <row r="791" spans="2:2" ht="20.100000000000001" customHeight="1">
      <c r="B791" s="184"/>
    </row>
    <row r="792" spans="2:2" ht="20.100000000000001" customHeight="1">
      <c r="B792" s="184"/>
    </row>
    <row r="793" spans="2:2" ht="20.100000000000001" customHeight="1">
      <c r="B793" s="184"/>
    </row>
    <row r="794" spans="2:2" ht="20.100000000000001" customHeight="1">
      <c r="B794" s="184"/>
    </row>
    <row r="795" spans="2:2" ht="20.100000000000001" customHeight="1">
      <c r="B795" s="184"/>
    </row>
    <row r="796" spans="2:2" ht="20.100000000000001" customHeight="1">
      <c r="B796" s="184"/>
    </row>
    <row r="797" spans="2:2" ht="20.100000000000001" customHeight="1">
      <c r="B797" s="184"/>
    </row>
    <row r="798" spans="2:2" ht="20.100000000000001" customHeight="1">
      <c r="B798" s="184"/>
    </row>
    <row r="799" spans="2:2" ht="20.100000000000001" customHeight="1">
      <c r="B799" s="184"/>
    </row>
    <row r="800" spans="2:2" ht="20.100000000000001" customHeight="1">
      <c r="B800" s="184"/>
    </row>
    <row r="801" spans="2:2" ht="20.100000000000001" customHeight="1">
      <c r="B801" s="184"/>
    </row>
    <row r="802" spans="2:2" ht="20.100000000000001" customHeight="1">
      <c r="B802" s="184"/>
    </row>
    <row r="803" spans="2:2" ht="20.100000000000001" customHeight="1">
      <c r="B803" s="184"/>
    </row>
    <row r="804" spans="2:2" ht="20.100000000000001" customHeight="1">
      <c r="B804" s="184"/>
    </row>
    <row r="805" spans="2:2" ht="20.100000000000001" customHeight="1">
      <c r="B805" s="184"/>
    </row>
    <row r="806" spans="2:2" ht="20.100000000000001" customHeight="1">
      <c r="B806" s="184"/>
    </row>
    <row r="807" spans="2:2" ht="20.100000000000001" customHeight="1">
      <c r="B807" s="184"/>
    </row>
    <row r="808" spans="2:2" ht="20.100000000000001" customHeight="1">
      <c r="B808" s="184"/>
    </row>
    <row r="809" spans="2:2" ht="20.100000000000001" customHeight="1">
      <c r="B809" s="184"/>
    </row>
    <row r="810" spans="2:2" ht="20.100000000000001" customHeight="1">
      <c r="B810" s="184"/>
    </row>
    <row r="811" spans="2:2" ht="20.100000000000001" customHeight="1">
      <c r="B811" s="184"/>
    </row>
    <row r="812" spans="2:2" ht="20.100000000000001" customHeight="1">
      <c r="B812" s="184"/>
    </row>
    <row r="813" spans="2:2" ht="20.100000000000001" customHeight="1">
      <c r="B813" s="184"/>
    </row>
    <row r="814" spans="2:2" ht="20.100000000000001" customHeight="1">
      <c r="B814" s="184"/>
    </row>
    <row r="815" spans="2:2" ht="20.100000000000001" customHeight="1">
      <c r="B815" s="184"/>
    </row>
    <row r="816" spans="2:2" ht="20.100000000000001" customHeight="1">
      <c r="B816" s="184"/>
    </row>
    <row r="817" spans="2:2" ht="20.100000000000001" customHeight="1">
      <c r="B817" s="184"/>
    </row>
    <row r="818" spans="2:2" ht="20.100000000000001" customHeight="1">
      <c r="B818" s="184"/>
    </row>
    <row r="819" spans="2:2" ht="20.100000000000001" customHeight="1">
      <c r="B819" s="184"/>
    </row>
    <row r="820" spans="2:2" ht="20.100000000000001" customHeight="1">
      <c r="B820" s="184"/>
    </row>
    <row r="821" spans="2:2" ht="20.100000000000001" customHeight="1">
      <c r="B821" s="184"/>
    </row>
    <row r="822" spans="2:2" ht="20.100000000000001" customHeight="1">
      <c r="B822" s="184"/>
    </row>
    <row r="823" spans="2:2" ht="20.100000000000001" customHeight="1">
      <c r="B823" s="184"/>
    </row>
    <row r="824" spans="2:2" ht="20.100000000000001" customHeight="1">
      <c r="B824" s="184"/>
    </row>
    <row r="825" spans="2:2" ht="20.100000000000001" customHeight="1">
      <c r="B825" s="184"/>
    </row>
    <row r="826" spans="2:2" ht="20.100000000000001" customHeight="1">
      <c r="B826" s="184"/>
    </row>
    <row r="827" spans="2:2" ht="20.100000000000001" customHeight="1">
      <c r="B827" s="184"/>
    </row>
    <row r="828" spans="2:2" ht="20.100000000000001" customHeight="1">
      <c r="B828" s="184"/>
    </row>
    <row r="829" spans="2:2" ht="20.100000000000001" customHeight="1">
      <c r="B829" s="184"/>
    </row>
    <row r="830" spans="2:2" ht="20.100000000000001" customHeight="1">
      <c r="B830" s="184"/>
    </row>
    <row r="831" spans="2:2" ht="20.100000000000001" customHeight="1">
      <c r="B831" s="184"/>
    </row>
    <row r="832" spans="2:2" ht="20.100000000000001" customHeight="1">
      <c r="B832" s="184"/>
    </row>
    <row r="833" spans="2:2" ht="20.100000000000001" customHeight="1">
      <c r="B833" s="184"/>
    </row>
    <row r="834" spans="2:2" ht="20.100000000000001" customHeight="1">
      <c r="B834" s="184"/>
    </row>
    <row r="835" spans="2:2" ht="20.100000000000001" customHeight="1">
      <c r="B835" s="184"/>
    </row>
    <row r="836" spans="2:2" ht="20.100000000000001" customHeight="1">
      <c r="B836" s="184"/>
    </row>
    <row r="837" spans="2:2" ht="20.100000000000001" customHeight="1">
      <c r="B837" s="184"/>
    </row>
    <row r="838" spans="2:2" ht="20.100000000000001" customHeight="1">
      <c r="B838" s="184"/>
    </row>
    <row r="839" spans="2:2" ht="20.100000000000001" customHeight="1">
      <c r="B839" s="184"/>
    </row>
    <row r="840" spans="2:2" ht="20.100000000000001" customHeight="1">
      <c r="B840" s="184"/>
    </row>
    <row r="841" spans="2:2" ht="20.100000000000001" customHeight="1">
      <c r="B841" s="184"/>
    </row>
    <row r="842" spans="2:2" ht="20.100000000000001" customHeight="1">
      <c r="B842" s="184"/>
    </row>
  </sheetData>
  <mergeCells count="2">
    <mergeCell ref="A2:D3"/>
    <mergeCell ref="C4:D4"/>
  </mergeCells>
  <phoneticPr fontId="2" type="noConversion"/>
  <conditionalFormatting sqref="B50">
    <cfRule type="expression" dxfId="0" priority="1" stopIfTrue="1">
      <formula>g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一般公共预算收入表</vt:lpstr>
      <vt:lpstr>一般公共预算支出总表 </vt:lpstr>
      <vt:lpstr>一般公共预算支出明细表</vt:lpstr>
      <vt:lpstr>一般公共预算本级基本支出表</vt:lpstr>
      <vt:lpstr>一般公共预算收支平衡表</vt:lpstr>
      <vt:lpstr>2017年基金收入预算表</vt:lpstr>
      <vt:lpstr>2017年政府性基金支出预算表</vt:lpstr>
      <vt:lpstr>政府性基金收支平衡表</vt:lpstr>
      <vt:lpstr>'2017年基金收入预算表'!Print_Titles</vt:lpstr>
      <vt:lpstr>'2017年政府性基金支出预算表'!Print_Titles</vt:lpstr>
      <vt:lpstr>一般公共预算本级基本支出表!Print_Titles</vt:lpstr>
      <vt:lpstr>一般公共预算收入表!Print_Titles</vt:lpstr>
      <vt:lpstr>一般公共预算收支平衡表!Print_Titles</vt:lpstr>
      <vt:lpstr>一般公共预算支出明细表!Print_Titles</vt:lpstr>
      <vt:lpstr>'一般公共预算支出总表 '!Print_Titles</vt:lpstr>
      <vt:lpstr>政府性基金收支平衡表!Print_Titles</vt:lpstr>
    </vt:vector>
  </TitlesOfParts>
  <Company>xha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2017-05-25T06:42:37Z</cp:lastPrinted>
  <dcterms:created xsi:type="dcterms:W3CDTF">2017-05-03T02:28:03Z</dcterms:created>
  <dcterms:modified xsi:type="dcterms:W3CDTF">2017-05-25T06:44:13Z</dcterms:modified>
</cp:coreProperties>
</file>