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格" sheetId="4" r:id="rId1"/>
  </sheets>
  <definedNames>
    <definedName name="_xlnm._FilterDatabase" localSheetId="0" hidden="1">合格!$A$3:$M$493</definedName>
    <definedName name="_xlnm.Print_Titles" localSheetId="0">合格!$1:$4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<sst xmlns="http://schemas.openxmlformats.org/spreadsheetml/2006/main" count="2424" uniqueCount="1196">
  <si>
    <t>平江县2025年早稻规模种粮大户核查情况表（300亩以上)</t>
  </si>
  <si>
    <t>单位：平江县农业农村局</t>
  </si>
  <si>
    <t>单位：亩、元</t>
  </si>
  <si>
    <t>序号</t>
  </si>
  <si>
    <t>乡镇</t>
  </si>
  <si>
    <t>主体名称</t>
  </si>
  <si>
    <t>姓名（法人）</t>
  </si>
  <si>
    <t>流转地所在村</t>
  </si>
  <si>
    <t>流转水田
面积</t>
  </si>
  <si>
    <t>种植水稻面积</t>
  </si>
  <si>
    <t>核查流转水田面积</t>
  </si>
  <si>
    <t>核查早稻面积</t>
  </si>
  <si>
    <t>比例(早稻/流转)</t>
  </si>
  <si>
    <t>是否合格</t>
  </si>
  <si>
    <t>标准</t>
  </si>
  <si>
    <t>资金</t>
  </si>
  <si>
    <t>早稻</t>
  </si>
  <si>
    <t>长寿镇</t>
  </si>
  <si>
    <t>汪鸿</t>
  </si>
  <si>
    <t>付坪村400亩，邵阳村180亩</t>
  </si>
  <si>
    <t>是</t>
  </si>
  <si>
    <t>李满桂</t>
  </si>
  <si>
    <t>国富村</t>
  </si>
  <si>
    <t>熊冠军</t>
  </si>
  <si>
    <t>九岭村</t>
  </si>
  <si>
    <t>谭骏功</t>
  </si>
  <si>
    <t>平江县浙湘农机农民专业合作社</t>
  </si>
  <si>
    <t>辜初根</t>
  </si>
  <si>
    <t>塘口村</t>
  </si>
  <si>
    <t>平江县阳丰农机农民专业合作社</t>
  </si>
  <si>
    <t>喻国芳</t>
  </si>
  <si>
    <t>大塘村453亩，大水村750亩</t>
  </si>
  <si>
    <t>陈杰辉</t>
  </si>
  <si>
    <t>邵阳村</t>
  </si>
  <si>
    <t>平江县嘉慧种植农民专业合作社</t>
  </si>
  <si>
    <t>刘文书</t>
  </si>
  <si>
    <t>国富村160亩，鞍山村380亩，金星村75亩</t>
  </si>
  <si>
    <t>熊都兴</t>
  </si>
  <si>
    <t>付坪村570亩，塘口村120亩，双丰村80亩</t>
  </si>
  <si>
    <t>长寿镇塘口汉寿生态家庭农场</t>
  </si>
  <si>
    <t>胡志会</t>
  </si>
  <si>
    <t>塘口村720亩，东一村239亩</t>
  </si>
  <si>
    <t>绿丰园种养殖农民专业合作社</t>
  </si>
  <si>
    <t>饶文根</t>
  </si>
  <si>
    <t>大水村</t>
  </si>
  <si>
    <t>苏伟军</t>
  </si>
  <si>
    <t>双丰村310亩，大塘村140亩</t>
  </si>
  <si>
    <t>平江县方发种养殖专业合作社</t>
  </si>
  <si>
    <t>方检来</t>
  </si>
  <si>
    <t>东湖村800亩，永宁村1280亩，湖田村150亩</t>
  </si>
  <si>
    <t>平江县徐丰生态养殖农民专业合作社</t>
  </si>
  <si>
    <t>徐林德</t>
  </si>
  <si>
    <t>湖田村500亩，永桂村380亩，新港村415亩</t>
  </si>
  <si>
    <t>平江县六友种养殖扶贫专业合作社</t>
  </si>
  <si>
    <t>方双德</t>
  </si>
  <si>
    <t>花园村850亩，复建村165亩</t>
  </si>
  <si>
    <t>平江县双丰种植农民专业合作社</t>
  </si>
  <si>
    <t>方焱生</t>
  </si>
  <si>
    <t>双丰村460亩，鞍山村320亩，东一村30亩</t>
  </si>
  <si>
    <t>平江县多米生态种养殖专业合作社</t>
  </si>
  <si>
    <t>李定</t>
  </si>
  <si>
    <t>大水村257亩，新明村500亩，国富村600亩</t>
  </si>
  <si>
    <t>罗玉成</t>
  </si>
  <si>
    <t>湖田村550亩，鞍山村162亩</t>
  </si>
  <si>
    <t>平江县牧禾农资农民专业合作社</t>
  </si>
  <si>
    <t>谭海中</t>
  </si>
  <si>
    <t>金龙村1250亩，大塘村400亩</t>
  </si>
  <si>
    <t>平江县望丰种植农民专业合作社</t>
  </si>
  <si>
    <t>郑荣林</t>
  </si>
  <si>
    <t>毛湾村</t>
  </si>
  <si>
    <t>熊能文</t>
  </si>
  <si>
    <t>双丰村440亩，国富村390亩</t>
  </si>
  <si>
    <t>平江县文华水稻种植农民专业合作社</t>
  </si>
  <si>
    <t>邱文华</t>
  </si>
  <si>
    <t>东一村600亩，阳坪村700亩，邵阳村700亩</t>
  </si>
  <si>
    <t>黄再发</t>
  </si>
  <si>
    <t>新明村</t>
  </si>
  <si>
    <t>方田英</t>
  </si>
  <si>
    <t>林果贤</t>
  </si>
  <si>
    <t>朗坑村</t>
  </si>
  <si>
    <t>陈春水</t>
  </si>
  <si>
    <t>友谊村</t>
  </si>
  <si>
    <t>郑江林</t>
  </si>
  <si>
    <t>新港村</t>
  </si>
  <si>
    <t>平江县喻保卫家庭农场</t>
  </si>
  <si>
    <t>喻保卫</t>
  </si>
  <si>
    <t>平江县奇品种植农民专业合作社</t>
  </si>
  <si>
    <t>张万春</t>
  </si>
  <si>
    <t>联升村</t>
  </si>
  <si>
    <t>平江县长寿镇鞍山村集体经济合作社</t>
  </si>
  <si>
    <t>方胜义</t>
  </si>
  <si>
    <t>鞍山村</t>
  </si>
  <si>
    <t>方握军</t>
  </si>
  <si>
    <t>沙联村</t>
  </si>
  <si>
    <t>汉昌街道</t>
  </si>
  <si>
    <t>平江县优农生态种养殖农民专业合作社</t>
  </si>
  <si>
    <t>赖贵山</t>
  </si>
  <si>
    <t>北附村394亩、北城村150亩、城新152.7亩</t>
  </si>
  <si>
    <t>湖南省农醒子现代农业有限公司</t>
  </si>
  <si>
    <t>朱伶</t>
  </si>
  <si>
    <t>北附村345亩</t>
  </si>
  <si>
    <t>平江县麻佬家庭农场</t>
  </si>
  <si>
    <t>李大兴</t>
  </si>
  <si>
    <t>三望冲村500亩</t>
  </si>
  <si>
    <t>枫树村集体经济合作社</t>
  </si>
  <si>
    <t>枫树村</t>
  </si>
  <si>
    <t>福寿山镇</t>
  </si>
  <si>
    <t>福寿山俊发农林农民专业合作社</t>
  </si>
  <si>
    <t>何俊杰</t>
  </si>
  <si>
    <t>宝石村</t>
  </si>
  <si>
    <t>福寿山镇焕然农林农民专业合作社</t>
  </si>
  <si>
    <t>李焕章</t>
  </si>
  <si>
    <t>黄江宇</t>
  </si>
  <si>
    <t>北山村</t>
  </si>
  <si>
    <t>大和村集体经济合作社</t>
  </si>
  <si>
    <t>陈北斗</t>
  </si>
  <si>
    <t>大和村</t>
  </si>
  <si>
    <t>汤云峰</t>
  </si>
  <si>
    <t>思和村</t>
  </si>
  <si>
    <t>彭启明</t>
  </si>
  <si>
    <t>吴佳财</t>
  </si>
  <si>
    <t>尧丰村</t>
  </si>
  <si>
    <t>平江县嘉华种养殖农民专业合作社</t>
  </si>
  <si>
    <t>陈扇希</t>
  </si>
  <si>
    <t>蒋山村</t>
  </si>
  <si>
    <t>洞下村集体经济合作社</t>
  </si>
  <si>
    <t>毛文龙</t>
  </si>
  <si>
    <t>洞下村</t>
  </si>
  <si>
    <t>陈图强</t>
  </si>
  <si>
    <t>到湾村</t>
  </si>
  <si>
    <t>潘佳英</t>
  </si>
  <si>
    <t>芦溪村</t>
  </si>
  <si>
    <t>天岳街道</t>
  </si>
  <si>
    <t>恒升生态种养农民专业合作社</t>
  </si>
  <si>
    <t>李宋林</t>
  </si>
  <si>
    <t>平源村</t>
  </si>
  <si>
    <t>振江生态种养殖农民专业合作社</t>
  </si>
  <si>
    <t>凌多良</t>
  </si>
  <si>
    <t>仙若村</t>
  </si>
  <si>
    <t>凌再兴</t>
  </si>
  <si>
    <t>长冲村</t>
  </si>
  <si>
    <t>李咏林</t>
  </si>
  <si>
    <t>新联村</t>
  </si>
  <si>
    <t>唐 琼</t>
  </si>
  <si>
    <t>唐福海</t>
  </si>
  <si>
    <t>平江县希望农机农民专业合作社</t>
  </si>
  <si>
    <t>陈长发</t>
  </si>
  <si>
    <t>潘洪村、金窝村</t>
  </si>
  <si>
    <t>平江县下湾种养殖农民专业合作社</t>
  </si>
  <si>
    <t>毛雄根</t>
  </si>
  <si>
    <t>金窝村、仙若村</t>
  </si>
  <si>
    <t>陈宇</t>
  </si>
  <si>
    <t>大西村、潘洪村</t>
  </si>
  <si>
    <t>平江县粮满仓种养殖农民专业合作社</t>
  </si>
  <si>
    <t>钟林贵</t>
  </si>
  <si>
    <t>新合村</t>
  </si>
  <si>
    <t>平江县淼良家庭农场</t>
  </si>
  <si>
    <t>徐淼良</t>
  </si>
  <si>
    <t>李朝林</t>
  </si>
  <si>
    <t>密岩寨村</t>
  </si>
  <si>
    <t>湖南省集照智慧农业科技发展有限公司</t>
  </si>
  <si>
    <t>李直东</t>
  </si>
  <si>
    <t>平江县利农种植农民专业合作社</t>
  </si>
  <si>
    <t>刘三梅</t>
  </si>
  <si>
    <t>黛屏源村</t>
  </si>
  <si>
    <t>平江县易可达农民专业合作社</t>
  </si>
  <si>
    <t>钟荣昌</t>
  </si>
  <si>
    <t>狮岩村</t>
  </si>
  <si>
    <t>梅仙镇</t>
  </si>
  <si>
    <t>稻田生态种养殖农民专业合作社</t>
  </si>
  <si>
    <t>陈江才</t>
  </si>
  <si>
    <t>稻田村785.4亩、玳璋村732亩</t>
  </si>
  <si>
    <t>平江小源农林牧专业合作社</t>
  </si>
  <si>
    <t>李大鹏</t>
  </si>
  <si>
    <t>小源村860亩、团山村721.3亩</t>
  </si>
  <si>
    <t>王模景</t>
  </si>
  <si>
    <t>稻田</t>
  </si>
  <si>
    <t>刘注文</t>
  </si>
  <si>
    <t>团山</t>
  </si>
  <si>
    <t>天佑生态种养殖农民专业合作社</t>
  </si>
  <si>
    <t>李天佑</t>
  </si>
  <si>
    <t>新霞</t>
  </si>
  <si>
    <t>平江县何氏种养殖农民专业合作社</t>
  </si>
  <si>
    <t>何福兴</t>
  </si>
  <si>
    <t>平江县恺文农机农民专业合作社</t>
  </si>
  <si>
    <t>陈稳芳</t>
  </si>
  <si>
    <t>小源村</t>
  </si>
  <si>
    <t>湛纪平</t>
  </si>
  <si>
    <t>哲寮村170亩、青桥村184亩</t>
  </si>
  <si>
    <t>郑远朋</t>
  </si>
  <si>
    <t>稻田村</t>
  </si>
  <si>
    <t>陈伟希</t>
  </si>
  <si>
    <t>三里村、高义</t>
  </si>
  <si>
    <t>陈倩希</t>
  </si>
  <si>
    <t>玳璋村、板口</t>
  </si>
  <si>
    <t>何琪</t>
  </si>
  <si>
    <t>平江县春源生态种植农民专业合作社</t>
  </si>
  <si>
    <t>陈春源</t>
  </si>
  <si>
    <t>姜源村313.19亩、钟家村130.61亩</t>
  </si>
  <si>
    <t>刘振兴</t>
  </si>
  <si>
    <t>汉昌街道三望冲村218亩、梅仙镇团山村86亩</t>
  </si>
  <si>
    <t>三阳乡</t>
  </si>
  <si>
    <t>平江县铁炉段农机农民专业合作社</t>
  </si>
  <si>
    <t>曾捧清</t>
  </si>
  <si>
    <t>更新村501.85、清安村1296.3</t>
  </si>
  <si>
    <t>高雄辉</t>
  </si>
  <si>
    <t>大洞村305、南尧村322.6、苏岳村413</t>
  </si>
  <si>
    <t>李普育</t>
  </si>
  <si>
    <t>甲山村</t>
  </si>
  <si>
    <t>平江县可为种植农民专业合作社</t>
  </si>
  <si>
    <t>曾晓峰</t>
  </si>
  <si>
    <t>万古村</t>
  </si>
  <si>
    <t>李成根</t>
  </si>
  <si>
    <t>美源村</t>
  </si>
  <si>
    <t>平江县三阳乡石坪村集体经济合作社</t>
  </si>
  <si>
    <t>童炳南</t>
  </si>
  <si>
    <t>石坪村</t>
  </si>
  <si>
    <t>大洲乡</t>
  </si>
  <si>
    <t>杨武成</t>
  </si>
  <si>
    <t>安全村</t>
  </si>
  <si>
    <t>钟各华</t>
  </si>
  <si>
    <t>姚洲村</t>
  </si>
  <si>
    <t>顾伟如</t>
  </si>
  <si>
    <t>大江村</t>
  </si>
  <si>
    <t>彭奇志</t>
  </si>
  <si>
    <t>都塘村</t>
  </si>
  <si>
    <t>南江镇</t>
  </si>
  <si>
    <t>李思伯</t>
  </si>
  <si>
    <t>龙凤村</t>
  </si>
  <si>
    <t>平江县红楼家庭农场</t>
  </si>
  <si>
    <t>欧阳增志</t>
  </si>
  <si>
    <t>青峰村、昌江村</t>
  </si>
  <si>
    <t>邹冬梅</t>
  </si>
  <si>
    <t>五角村</t>
  </si>
  <si>
    <t>王礼防</t>
  </si>
  <si>
    <t>万家村</t>
  </si>
  <si>
    <t>平江县华平种植合作社</t>
  </si>
  <si>
    <t>陈叶龙</t>
  </si>
  <si>
    <t>罗洞村、崇义村</t>
  </si>
  <si>
    <t>平江县华喜农机合作社</t>
  </si>
  <si>
    <t>邹答奇</t>
  </si>
  <si>
    <t>躁溪村</t>
  </si>
  <si>
    <t>欧阳世雄</t>
  </si>
  <si>
    <t>桥西村
崇义村</t>
  </si>
  <si>
    <t>陈独傲</t>
  </si>
  <si>
    <t>双溪村
长群村</t>
  </si>
  <si>
    <t>曾校龙</t>
  </si>
  <si>
    <t>石江村
显高村</t>
  </si>
  <si>
    <t>徐渡江</t>
  </si>
  <si>
    <t>浆田村</t>
  </si>
  <si>
    <t>平江县云邦合作社</t>
  </si>
  <si>
    <t>龙虎</t>
  </si>
  <si>
    <t>马安村</t>
  </si>
  <si>
    <t>陈荣耀</t>
  </si>
  <si>
    <t>五角村
凤祥村</t>
  </si>
  <si>
    <t>蔡柏供销合作社有限责任公司</t>
  </si>
  <si>
    <t>邹梅松</t>
  </si>
  <si>
    <t>蔡柏村</t>
  </si>
  <si>
    <t>三市镇</t>
  </si>
  <si>
    <t>平江县博翰家庭农场</t>
  </si>
  <si>
    <t>谭青松</t>
  </si>
  <si>
    <t>寨上村</t>
  </si>
  <si>
    <t>东风绿色家庭农场</t>
  </si>
  <si>
    <t>孔省徽</t>
  </si>
  <si>
    <t>下沙、沙塅</t>
  </si>
  <si>
    <t>根深水稻种植农民专业合作社</t>
  </si>
  <si>
    <t>彭根深</t>
  </si>
  <si>
    <t>下沙村</t>
  </si>
  <si>
    <t>大洞口村集体经济合作社</t>
  </si>
  <si>
    <t>余波涛</t>
  </si>
  <si>
    <t>大洞口村</t>
  </si>
  <si>
    <t>满辉合作社</t>
  </si>
  <si>
    <t>何江</t>
  </si>
  <si>
    <t>低坪村</t>
  </si>
  <si>
    <t>元启云合生态种养殖农民专业合作社</t>
  </si>
  <si>
    <t>余定辉</t>
  </si>
  <si>
    <t>高和、爽口</t>
  </si>
  <si>
    <t>沈之星生态种养殖农民专业合作社</t>
  </si>
  <si>
    <t>毛希才</t>
  </si>
  <si>
    <t>高和、下沙、爽口</t>
  </si>
  <si>
    <t>毛氏生态种养殖农民专业合作社</t>
  </si>
  <si>
    <t>毛黄军</t>
  </si>
  <si>
    <t>爽口村</t>
  </si>
  <si>
    <t>枫林家庭农场</t>
  </si>
  <si>
    <t>刘江南</t>
  </si>
  <si>
    <t>新东安村</t>
  </si>
  <si>
    <t>贵平家庭农场</t>
  </si>
  <si>
    <t>黄桂平</t>
  </si>
  <si>
    <t>柘林家庭农场</t>
  </si>
  <si>
    <t>晏柘林</t>
  </si>
  <si>
    <t>新东安、下坪</t>
  </si>
  <si>
    <t>文君农民专业合作社</t>
  </si>
  <si>
    <t>周象贤</t>
  </si>
  <si>
    <t>东岸家庭农场</t>
  </si>
  <si>
    <t>张树林</t>
  </si>
  <si>
    <t>麦田家庭农场</t>
  </si>
  <si>
    <t>晏紧根</t>
  </si>
  <si>
    <t>唐劲松</t>
  </si>
  <si>
    <t>钟峰生态种养殖农民专业合作社</t>
  </si>
  <si>
    <t>钟峰峰</t>
  </si>
  <si>
    <t>白雨村</t>
  </si>
  <si>
    <t>逸马种植农机农民专业合作社</t>
  </si>
  <si>
    <t>李固成</t>
  </si>
  <si>
    <t>白雨、官田、中沙</t>
  </si>
  <si>
    <t>余勤方</t>
  </si>
  <si>
    <t>昆高农机专业合作社</t>
  </si>
  <si>
    <t>李林祥</t>
  </si>
  <si>
    <t>三爱有道种植农民专业合作社</t>
  </si>
  <si>
    <t>袁三益</t>
  </si>
  <si>
    <t>创业农民专业合作社</t>
  </si>
  <si>
    <t>余迎兵</t>
  </si>
  <si>
    <t>渡头村</t>
  </si>
  <si>
    <t>唐亚辉</t>
  </si>
  <si>
    <t>钟昌章</t>
  </si>
  <si>
    <t>余武春</t>
  </si>
  <si>
    <t>余松柏</t>
  </si>
  <si>
    <t>叶想尔</t>
  </si>
  <si>
    <t>余演兴</t>
  </si>
  <si>
    <t>余友才</t>
  </si>
  <si>
    <t>渡头、宝丰岭</t>
  </si>
  <si>
    <t>李昌福</t>
  </si>
  <si>
    <t>惠峰农场</t>
  </si>
  <si>
    <t>张业辉</t>
  </si>
  <si>
    <t>肥田村</t>
  </si>
  <si>
    <t>璐璐家庭农场</t>
  </si>
  <si>
    <t>邓赉洲</t>
  </si>
  <si>
    <t>肥田、永太</t>
  </si>
  <si>
    <t>窍塘家庭农场</t>
  </si>
  <si>
    <t>余更兴</t>
  </si>
  <si>
    <t>奇志家庭农场</t>
  </si>
  <si>
    <t>翁奇志</t>
  </si>
  <si>
    <t>肥田、永安</t>
  </si>
  <si>
    <t>丰兴荣牧生态农场</t>
  </si>
  <si>
    <t>陈克兴</t>
  </si>
  <si>
    <t>肥田、横槎</t>
  </si>
  <si>
    <t>唐陇桂</t>
  </si>
  <si>
    <t>官田村</t>
  </si>
  <si>
    <t>多桂家庭农场</t>
  </si>
  <si>
    <t>艾多桂</t>
  </si>
  <si>
    <t>宦田、横槎</t>
  </si>
  <si>
    <t>艾氏油茶种植专业合作社</t>
  </si>
  <si>
    <t>艾远东</t>
  </si>
  <si>
    <t>宦田村</t>
  </si>
  <si>
    <t>冠峰生态种养殖农民合作社</t>
  </si>
  <si>
    <t>佘智军</t>
  </si>
  <si>
    <t>碛江、联华</t>
  </si>
  <si>
    <t>正翔生态种植农民专业合作社</t>
  </si>
  <si>
    <t>曹正飞</t>
  </si>
  <si>
    <t>三郊村</t>
  </si>
  <si>
    <t>志坚种养殖农民专业合作社</t>
  </si>
  <si>
    <t>李志坚</t>
  </si>
  <si>
    <t>三新、三眼桥</t>
  </si>
  <si>
    <t>宇峰家庭农场</t>
  </si>
  <si>
    <t>陈揽均</t>
  </si>
  <si>
    <t>三新、托田</t>
  </si>
  <si>
    <t>满辉农机合作社</t>
  </si>
  <si>
    <t>黄满香</t>
  </si>
  <si>
    <t>沙塅村</t>
  </si>
  <si>
    <t>伍德利农机合作社</t>
  </si>
  <si>
    <t>李德保</t>
  </si>
  <si>
    <t>平博家庭农场</t>
  </si>
  <si>
    <t>李芳芳</t>
  </si>
  <si>
    <t>沙塅、下坪</t>
  </si>
  <si>
    <t>山边合作社</t>
  </si>
  <si>
    <t>李正国</t>
  </si>
  <si>
    <t>天湖村</t>
  </si>
  <si>
    <t>福深种养殖农民专业合作社</t>
  </si>
  <si>
    <t>邱福深</t>
  </si>
  <si>
    <t>托田村</t>
  </si>
  <si>
    <t>小昌种植场</t>
  </si>
  <si>
    <t>周小昌</t>
  </si>
  <si>
    <t>登科生态家庭农场</t>
  </si>
  <si>
    <t>罗渭水</t>
  </si>
  <si>
    <t>永安村</t>
  </si>
  <si>
    <t>雄企家庭农场</t>
  </si>
  <si>
    <t>李经国</t>
  </si>
  <si>
    <t>永太、淡江</t>
  </si>
  <si>
    <t>袁家坪种养殖农民专业合作社</t>
  </si>
  <si>
    <t>袁益清</t>
  </si>
  <si>
    <t>中沙村</t>
  </si>
  <si>
    <t>茗峰种养植农民专业合作社</t>
  </si>
  <si>
    <t>欧阳闯斌</t>
  </si>
  <si>
    <t>下坪、寨上、渡头</t>
  </si>
  <si>
    <t>普华家庭农场</t>
  </si>
  <si>
    <t>余三兵</t>
  </si>
  <si>
    <t>保丰岭村</t>
  </si>
  <si>
    <t>安泽农机合作社</t>
  </si>
  <si>
    <t>方中林</t>
  </si>
  <si>
    <t>余本根</t>
  </si>
  <si>
    <t>袁万成</t>
  </si>
  <si>
    <t>向家镇</t>
  </si>
  <si>
    <t>湖南农醒子现代农业有限公司</t>
  </si>
  <si>
    <t>南街社区</t>
  </si>
  <si>
    <t xml:space="preserve">岳阳瑞盛农林科技发展有限公司 </t>
  </si>
  <si>
    <t>陈海泉</t>
  </si>
  <si>
    <t>北街社区</t>
  </si>
  <si>
    <t>平江县荣辉种养殖生态合作社</t>
  </si>
  <si>
    <t>鲁平辉</t>
  </si>
  <si>
    <t>平江县桃秋家庭农场</t>
  </si>
  <si>
    <t>缪桃秋</t>
  </si>
  <si>
    <t>平江县华豪运家庭农场</t>
  </si>
  <si>
    <t>谭春华</t>
  </si>
  <si>
    <t>金岭村</t>
  </si>
  <si>
    <t>平江县万物润家庭农场</t>
  </si>
  <si>
    <t>向新武</t>
  </si>
  <si>
    <t>平江县向家镇龟山农业专业合作社</t>
  </si>
  <si>
    <t>刘花文</t>
  </si>
  <si>
    <t>琅石村</t>
  </si>
  <si>
    <t>谭禾良</t>
  </si>
  <si>
    <t>平江县伟宁生态种养殖农民专业合作社</t>
  </si>
  <si>
    <t>许革辉</t>
  </si>
  <si>
    <t>望湖村</t>
  </si>
  <si>
    <t>平江县归良水稻种植农民专业合作社</t>
  </si>
  <si>
    <t>李归良</t>
  </si>
  <si>
    <t>黄长村</t>
  </si>
  <si>
    <t>平江县满哥生态种养殖农民专业合作社</t>
  </si>
  <si>
    <t>谭满意</t>
  </si>
  <si>
    <t>刘最新</t>
  </si>
  <si>
    <t>黄金村</t>
  </si>
  <si>
    <t>周景波</t>
  </si>
  <si>
    <t>潘友德</t>
  </si>
  <si>
    <t>柴志红</t>
  </si>
  <si>
    <t>金龙新村</t>
  </si>
  <si>
    <t>张泵明</t>
  </si>
  <si>
    <t>平江县腾昂种植农民专业合作社</t>
  </si>
  <si>
    <t>陈国荣</t>
  </si>
  <si>
    <t>刘希其</t>
  </si>
  <si>
    <t>金石生态种养殖农民专业合作社</t>
  </si>
  <si>
    <t>单一钦</t>
  </si>
  <si>
    <t>岑川镇</t>
  </si>
  <si>
    <t>付军财</t>
  </si>
  <si>
    <t>水口村301.2亩</t>
  </si>
  <si>
    <t>平江县新水农民专业合作社</t>
  </si>
  <si>
    <t>向金安</t>
  </si>
  <si>
    <t>水口村216亩、新南村120.8亩</t>
  </si>
  <si>
    <t>平江县贵满农民专业合作社</t>
  </si>
  <si>
    <t>邹开桂</t>
  </si>
  <si>
    <t>水口村310亩、郭洞村185亩、新沙村117.04亩</t>
  </si>
  <si>
    <t>吴满清</t>
  </si>
  <si>
    <t>水口村230.15亩、新沙村1655.61亩</t>
  </si>
  <si>
    <t>平江县岑川镇水口集体经济合作社</t>
  </si>
  <si>
    <t>李纯如</t>
  </si>
  <si>
    <t>水口村332亩</t>
  </si>
  <si>
    <t>平江县李小溪水稻种植中心</t>
  </si>
  <si>
    <t>李小溪</t>
  </si>
  <si>
    <t>水口村150亩、九峰村71、正北村311.7、高峰村5</t>
  </si>
  <si>
    <t>包湾村集体经济合作社</t>
  </si>
  <si>
    <t>李雁归</t>
  </si>
  <si>
    <t>包湾村496亩</t>
  </si>
  <si>
    <t>朱法如</t>
  </si>
  <si>
    <t>包湾村404亩、高峰村6.3亩</t>
  </si>
  <si>
    <t>张福光</t>
  </si>
  <si>
    <t>大义村330.8亩</t>
  </si>
  <si>
    <t>邹望</t>
  </si>
  <si>
    <t>大义村350.4亩</t>
  </si>
  <si>
    <t>大义村集体经济合作社</t>
  </si>
  <si>
    <t>朱宽放</t>
  </si>
  <si>
    <t>大义村亩775.6亩</t>
  </si>
  <si>
    <t>平江县联垦家庭农场</t>
  </si>
  <si>
    <t>李石林</t>
  </si>
  <si>
    <t>高峰村36、郭洞村196、新南村101、新沙村89.54</t>
  </si>
  <si>
    <t>李文波</t>
  </si>
  <si>
    <t>高峰村6.3亩、正北村322.6</t>
  </si>
  <si>
    <t>李贤桂</t>
  </si>
  <si>
    <t>龙福村42.98、新南村115.56、新沙村168.04</t>
  </si>
  <si>
    <t>戴辉华</t>
  </si>
  <si>
    <t>龙福村8.6、新南村50、新沙村203.47，正北村90.5</t>
  </si>
  <si>
    <t>李巨龙</t>
  </si>
  <si>
    <t>新福村390.11</t>
  </si>
  <si>
    <t>康海生态种养农民专业合作社</t>
  </si>
  <si>
    <t>李裕军</t>
  </si>
  <si>
    <t>新南村340</t>
  </si>
  <si>
    <t>李金</t>
  </si>
  <si>
    <t>新南村356.7</t>
  </si>
  <si>
    <t>苏保良</t>
  </si>
  <si>
    <t>新南村307.82</t>
  </si>
  <si>
    <t>苏亦贤</t>
  </si>
  <si>
    <t>新南村347.28</t>
  </si>
  <si>
    <t>新沙村集体经济合作社</t>
  </si>
  <si>
    <t>李宗武</t>
  </si>
  <si>
    <t>新沙村400</t>
  </si>
  <si>
    <t>正北村集体经济合作社</t>
  </si>
  <si>
    <t>李佳</t>
  </si>
  <si>
    <t>正北村400.7</t>
  </si>
  <si>
    <t>木金乡</t>
  </si>
  <si>
    <t>平江县映月农业发展农民专业合作社</t>
  </si>
  <si>
    <t>余根云</t>
  </si>
  <si>
    <t>亲和村400亩、南塘村403.97亩</t>
  </si>
  <si>
    <t>平江县决书种植农民专业合作社</t>
  </si>
  <si>
    <t>方决书</t>
  </si>
  <si>
    <t>保全村503.4亩</t>
  </si>
  <si>
    <t>金灿灿家园农机农民专业合作社</t>
  </si>
  <si>
    <t>余握中</t>
  </si>
  <si>
    <t>木瓜村565亩、上中村405亩、礼仁村40亩</t>
  </si>
  <si>
    <t>平江县木金乡仓下家庭农场</t>
  </si>
  <si>
    <t>余君直</t>
  </si>
  <si>
    <t>公安村309亩</t>
  </si>
  <si>
    <t>李克安</t>
  </si>
  <si>
    <t>上中村325亩</t>
  </si>
  <si>
    <t>方君明</t>
  </si>
  <si>
    <t>大桥村750亩、礼仁村400亩</t>
  </si>
  <si>
    <t>板江乡</t>
  </si>
  <si>
    <t>板江乡郊阳村集体经济合作社</t>
  </si>
  <si>
    <t>李斯奇</t>
  </si>
  <si>
    <t>郊阳村</t>
  </si>
  <si>
    <t>李世良</t>
  </si>
  <si>
    <t>南源村</t>
  </si>
  <si>
    <t>浯口镇</t>
  </si>
  <si>
    <t>向懿</t>
  </si>
  <si>
    <t>阪陂村</t>
  </si>
  <si>
    <t>童电华</t>
  </si>
  <si>
    <t>三联村</t>
  </si>
  <si>
    <t>田湖村村集体经济合作社</t>
  </si>
  <si>
    <t>江林</t>
  </si>
  <si>
    <t>田湖村</t>
  </si>
  <si>
    <t>茶山村村集体经济合作社</t>
  </si>
  <si>
    <t>李如金</t>
  </si>
  <si>
    <t>茶山村</t>
  </si>
  <si>
    <t>东港村村集体经济合作社</t>
  </si>
  <si>
    <t>刘均良</t>
  </si>
  <si>
    <t>东港村</t>
  </si>
  <si>
    <t>朱飞交</t>
  </si>
  <si>
    <t>张雪兵</t>
  </si>
  <si>
    <t>江稳瑞</t>
  </si>
  <si>
    <t>合甲村510亩、大备村225亩</t>
  </si>
  <si>
    <t>朱强</t>
  </si>
  <si>
    <t>兰桥村</t>
  </si>
  <si>
    <t>双洞村村集体经济合作社</t>
  </si>
  <si>
    <t>王雄</t>
  </si>
  <si>
    <t>双洞村</t>
  </si>
  <si>
    <t>黄纳新</t>
  </si>
  <si>
    <t>四峰村村集体经济合作社</t>
  </si>
  <si>
    <t>彭雄辉</t>
  </si>
  <si>
    <t>四峰村</t>
  </si>
  <si>
    <t>黄诺斌</t>
  </si>
  <si>
    <t>四峰村166.43亩、江口村80亩</t>
  </si>
  <si>
    <t>江口村村集体经济合作社</t>
  </si>
  <si>
    <t>李文章</t>
  </si>
  <si>
    <t>江口村</t>
  </si>
  <si>
    <t>邓胖高</t>
  </si>
  <si>
    <t>中方村</t>
  </si>
  <si>
    <t>朱颇辉</t>
  </si>
  <si>
    <t>浯口村村集体经济合作社</t>
  </si>
  <si>
    <t>江述安</t>
  </si>
  <si>
    <t>浯口村</t>
  </si>
  <si>
    <t>五里村村集体经济合作社</t>
  </si>
  <si>
    <t>毛成林</t>
  </si>
  <si>
    <t>五里村</t>
  </si>
  <si>
    <t>王远光</t>
  </si>
  <si>
    <t>西江村</t>
  </si>
  <si>
    <t>吴亮</t>
  </si>
  <si>
    <t>黄忝君</t>
  </si>
  <si>
    <t>西江村75亩、新坪村86亩、栗木村130亩</t>
  </si>
  <si>
    <t>西江村村集体经济合作社</t>
  </si>
  <si>
    <t>吴田芳</t>
  </si>
  <si>
    <t>四合村村集体经济合作社</t>
  </si>
  <si>
    <t>向为宋</t>
  </si>
  <si>
    <t>四合村</t>
  </si>
  <si>
    <t>栗木村村集体经济合作社</t>
  </si>
  <si>
    <t>黄引</t>
  </si>
  <si>
    <t>栗木村</t>
  </si>
  <si>
    <t>黄但斌</t>
  </si>
  <si>
    <t>李格卫</t>
  </si>
  <si>
    <t>新坪村149亩、栗木村80亩</t>
  </si>
  <si>
    <t>朱传田</t>
  </si>
  <si>
    <t>新坪村123.69亩、栗木村170亩</t>
  </si>
  <si>
    <t>晏家村村集体经济合作社</t>
  </si>
  <si>
    <t>江七明</t>
  </si>
  <si>
    <t>晏家村</t>
  </si>
  <si>
    <t>朱细华</t>
  </si>
  <si>
    <t>大备村村集体经济合作社</t>
  </si>
  <si>
    <t>江继怀</t>
  </si>
  <si>
    <t>大备村</t>
  </si>
  <si>
    <t>双江村集体经济合作社</t>
  </si>
  <si>
    <t>余洪波</t>
  </si>
  <si>
    <t>双江村</t>
  </si>
  <si>
    <t>吴其伟</t>
  </si>
  <si>
    <t>西江村、阪陂村</t>
  </si>
  <si>
    <t>瓮江镇</t>
  </si>
  <si>
    <t>曾春</t>
  </si>
  <si>
    <t>双潭村629</t>
  </si>
  <si>
    <t>平江县双潭农机农民专业合作社</t>
  </si>
  <si>
    <t>曾铁成</t>
  </si>
  <si>
    <t>瓮江村900、晋坪村1036</t>
  </si>
  <si>
    <t>凌思波</t>
  </si>
  <si>
    <t>新岗村315、茶调村</t>
  </si>
  <si>
    <t>陈佳期</t>
  </si>
  <si>
    <t>仁胜村617</t>
  </si>
  <si>
    <t>平江县润裕生态种养殖农民专业合作社</t>
  </si>
  <si>
    <t>陈宗尚</t>
  </si>
  <si>
    <t>源坪村891</t>
  </si>
  <si>
    <t>平江县燧仁生态种养殖农民专业合作社</t>
  </si>
  <si>
    <t>单静安</t>
  </si>
  <si>
    <t>塔兴村521、英集村230</t>
  </si>
  <si>
    <t>单立勋</t>
  </si>
  <si>
    <t>张新村382</t>
  </si>
  <si>
    <t>平江县兴家生态种养农民专业合作社</t>
  </si>
  <si>
    <t>单拾林</t>
  </si>
  <si>
    <t>淤泥村1009</t>
  </si>
  <si>
    <t>平江县康通家庭农场</t>
  </si>
  <si>
    <t>范小年</t>
  </si>
  <si>
    <t>新棚村520、康阜村202</t>
  </si>
  <si>
    <t>黄放生</t>
  </si>
  <si>
    <t>双潭村468</t>
  </si>
  <si>
    <t>黄珊</t>
  </si>
  <si>
    <t>仁胜村574、淤泥村270</t>
  </si>
  <si>
    <t>平江县栋勤生态种养农民专业合作社</t>
  </si>
  <si>
    <t>江栋良</t>
  </si>
  <si>
    <t>腾云村552</t>
  </si>
  <si>
    <t>凌润慈</t>
  </si>
  <si>
    <t>新建村304、金源村260</t>
  </si>
  <si>
    <t>凌志峰</t>
  </si>
  <si>
    <t>新源村1022</t>
  </si>
  <si>
    <t>平江县农谷源农业专业合作社</t>
  </si>
  <si>
    <t>宋奇峰</t>
  </si>
  <si>
    <t>杨源村673</t>
  </si>
  <si>
    <t>童文峰</t>
  </si>
  <si>
    <t>杨梅村372、小塘铺村</t>
  </si>
  <si>
    <t>吴密坤</t>
  </si>
  <si>
    <t>兴和村442</t>
  </si>
  <si>
    <t>吴棉生</t>
  </si>
  <si>
    <t>华门村394</t>
  </si>
  <si>
    <t>平江县一马当先生态种养殖农民专业合作社</t>
  </si>
  <si>
    <t>吴胜昔</t>
  </si>
  <si>
    <t>仁胜村340、九龙湾村355</t>
  </si>
  <si>
    <t>平江县花门家庭农场</t>
  </si>
  <si>
    <t>吴小平</t>
  </si>
  <si>
    <t>华门村952</t>
  </si>
  <si>
    <t>杨永安</t>
  </si>
  <si>
    <t>洪山村284</t>
  </si>
  <si>
    <t>石牛寨镇</t>
  </si>
  <si>
    <t>福裕隆种养殖合作社</t>
  </si>
  <si>
    <t>胡江洪</t>
  </si>
  <si>
    <t>普安村650亩、石牛村620亩</t>
  </si>
  <si>
    <t>运发种养殖家庭农场</t>
  </si>
  <si>
    <t>罗正根</t>
  </si>
  <si>
    <t>古江村650亩、新义村460亩
新桥村450亩、大新村280亩</t>
  </si>
  <si>
    <t>饭丘种养殖家庭农场</t>
  </si>
  <si>
    <t>邓玲玲</t>
  </si>
  <si>
    <t>姜源村460亩、何染村220亩
积谷村110亩</t>
  </si>
  <si>
    <t>塘屋种养殖家庭农场</t>
  </si>
  <si>
    <t>胡强光</t>
  </si>
  <si>
    <t>庄楼村680亩</t>
  </si>
  <si>
    <t>童市镇</t>
  </si>
  <si>
    <t>徐辽源种植专业合作社</t>
  </si>
  <si>
    <t>徐辽源</t>
  </si>
  <si>
    <t>居委会550亩、义字村800亩</t>
  </si>
  <si>
    <t>童坪村集体经济合作社</t>
  </si>
  <si>
    <t>陈志平</t>
  </si>
  <si>
    <t>童坪村550亩</t>
  </si>
  <si>
    <t>乔丰种植专业合作社</t>
  </si>
  <si>
    <t>徐乔江</t>
  </si>
  <si>
    <t>排形村1000亩、傍上村730亩</t>
  </si>
  <si>
    <t xml:space="preserve">	建设村集体经济合作社</t>
  </si>
  <si>
    <t>吴文希</t>
  </si>
  <si>
    <t>建设村390亩</t>
  </si>
  <si>
    <t>优良村集体经济合作社</t>
  </si>
  <si>
    <t>吴平农</t>
  </si>
  <si>
    <t>优良村300亩</t>
  </si>
  <si>
    <t>合旺村集体经济合作社</t>
  </si>
  <si>
    <t>罗驾芳</t>
  </si>
  <si>
    <t>合旺村355亩</t>
  </si>
  <si>
    <t>烟舟村集体经济合作社</t>
  </si>
  <si>
    <t>李虎</t>
  </si>
  <si>
    <t>烟舟村650亩</t>
  </si>
  <si>
    <t>东源村集体经济合作社</t>
  </si>
  <si>
    <t>吴锡</t>
  </si>
  <si>
    <t>东源村300亩</t>
  </si>
  <si>
    <t>虹桥镇</t>
  </si>
  <si>
    <t>平江县凤麓家庭农场</t>
  </si>
  <si>
    <t>李叶彪</t>
  </si>
  <si>
    <t>东安村713亩
向阳村551亩  凤麓村180亩</t>
  </si>
  <si>
    <t>平江县谓秀种养殖农民专业合作社</t>
  </si>
  <si>
    <t>李涓兵</t>
  </si>
  <si>
    <t>向阳村785亩</t>
  </si>
  <si>
    <t>铭航生态种养殖农民专业合作社</t>
  </si>
  <si>
    <t>胡波涛</t>
  </si>
  <si>
    <t xml:space="preserve">天景山村630亩京张村352亩    </t>
  </si>
  <si>
    <t>平江县宵冲家庭农场</t>
  </si>
  <si>
    <t>唐传厚</t>
  </si>
  <si>
    <t>金鸡村411亩</t>
  </si>
  <si>
    <t>平江县花财种养殖农民专业合作社</t>
  </si>
  <si>
    <t>魏志勇</t>
  </si>
  <si>
    <t>洞口村949亩</t>
  </si>
  <si>
    <t>平江县农飞扬家庭农场</t>
  </si>
  <si>
    <t>李又兴</t>
  </si>
  <si>
    <t>正东村692亩
文昌村626亩</t>
  </si>
  <si>
    <t>平江县六荣种植农民专业合作社</t>
  </si>
  <si>
    <t>胡六荣</t>
  </si>
  <si>
    <t>民建村410亩
高桥村363亩</t>
  </si>
  <si>
    <t>卢安明</t>
  </si>
  <si>
    <t>民建村400亩</t>
  </si>
  <si>
    <t>龙门镇</t>
  </si>
  <si>
    <t>平江县更强种养殖合作社</t>
  </si>
  <si>
    <t>吴明亮</t>
  </si>
  <si>
    <t>南坪村400亩、大源村405亩、新和村505亩、桃林村220亩</t>
  </si>
  <si>
    <t>平江县龙门镇协风种养殖专业合作社</t>
  </si>
  <si>
    <t>方顺理</t>
  </si>
  <si>
    <t>浊江村790亩</t>
  </si>
  <si>
    <t>龙门镇渔稻香种养殖农民合作社</t>
  </si>
  <si>
    <t>艾菊波</t>
  </si>
  <si>
    <t>银子村580亩、龙门居委会930亩、枫树村340亩</t>
  </si>
  <si>
    <t>平江县尚达种养殖农民合作社</t>
  </si>
  <si>
    <t>罗要辉</t>
  </si>
  <si>
    <t>三十都村120亩、和谐村145亩、白江村150亩、高连村230亩、柘溪村280亩、官溪村122亩</t>
  </si>
  <si>
    <t>阳坪道石种养殖农民专业合作社</t>
  </si>
  <si>
    <t>方林湘</t>
  </si>
  <si>
    <t>曲溪村220亩、纯良村430亩</t>
  </si>
  <si>
    <t>平江县杨林顺风农业机械专业合作社</t>
  </si>
  <si>
    <t>余佑成</t>
  </si>
  <si>
    <t>杨林村440亩</t>
  </si>
  <si>
    <t>平江县助农丰种养殖合作社</t>
  </si>
  <si>
    <t>张恩江</t>
  </si>
  <si>
    <t>和谐村105亩、白江村200亩、枫树村50亩、永和村420亩</t>
  </si>
  <si>
    <t>吴会沅</t>
  </si>
  <si>
    <t>大口塅村327.7亩</t>
  </si>
  <si>
    <t>吴志杰</t>
  </si>
  <si>
    <t>土龙村310亩、源里村100亩</t>
  </si>
  <si>
    <t>张莲花</t>
  </si>
  <si>
    <t>龙门居委会310亩</t>
  </si>
  <si>
    <t>上塔市镇</t>
  </si>
  <si>
    <t>平江县冬塔农机农民专业合作社</t>
  </si>
  <si>
    <t>赵沈阳</t>
  </si>
  <si>
    <t>金星居委会590亩
红霞居委会403.5亩</t>
  </si>
  <si>
    <t>平江县上塔市种植农民专业合作社</t>
  </si>
  <si>
    <t>曾机动</t>
  </si>
  <si>
    <t>松源村672.5亩</t>
  </si>
  <si>
    <t>曾慕林</t>
  </si>
  <si>
    <t>黄泥湾村687.89亩</t>
  </si>
  <si>
    <t>平江县刘电根家庭农场</t>
  </si>
  <si>
    <t>刘电根</t>
  </si>
  <si>
    <t>桥背村536.5亩</t>
  </si>
  <si>
    <t>陈远军</t>
  </si>
  <si>
    <t>冬桃村591.2亩</t>
  </si>
  <si>
    <t>余坪镇</t>
  </si>
  <si>
    <t>景福村集体经济合作社</t>
  </si>
  <si>
    <t>何云华</t>
  </si>
  <si>
    <t>景福村550亩</t>
  </si>
  <si>
    <t>张市村集体经济合作社</t>
  </si>
  <si>
    <t>皮扩章</t>
  </si>
  <si>
    <t>张市村460亩</t>
  </si>
  <si>
    <t>平江县四林种养殖农民专业合作社</t>
  </si>
  <si>
    <t>黄四林</t>
  </si>
  <si>
    <t>张市村320亩 忘私村550亩</t>
  </si>
  <si>
    <t>黄望明</t>
  </si>
  <si>
    <t>市里村310亩</t>
  </si>
  <si>
    <t>平江县官塅种养殖农民专业合作社</t>
  </si>
  <si>
    <t>贺平平</t>
  </si>
  <si>
    <t>市里村320亩</t>
  </si>
  <si>
    <t>深坑村集体经济合作社</t>
  </si>
  <si>
    <t>吴长征</t>
  </si>
  <si>
    <t>深坑村380亩</t>
  </si>
  <si>
    <t>长虹种养殖农民专业合作社</t>
  </si>
  <si>
    <t>刘长村</t>
  </si>
  <si>
    <t>泉源村360亩</t>
  </si>
  <si>
    <t>平江县忆农种养殖农民专业合作社</t>
  </si>
  <si>
    <t>黄绍钧</t>
  </si>
  <si>
    <t>泉源村210亩 范固村320亩 宋塅村270亩</t>
  </si>
  <si>
    <t>忘私村集体经济合作社</t>
  </si>
  <si>
    <t>高行云</t>
  </si>
  <si>
    <t>忘私村300亩</t>
  </si>
  <si>
    <t>桥头村集体经济合作社</t>
  </si>
  <si>
    <t>吴化龙</t>
  </si>
  <si>
    <t>桥头村305亩</t>
  </si>
  <si>
    <t>范固村集体经济合作社</t>
  </si>
  <si>
    <t>李晓阳</t>
  </si>
  <si>
    <t>范固村360亩</t>
  </si>
  <si>
    <t>余坪社区集体经济合作社</t>
  </si>
  <si>
    <t>陈湘平</t>
  </si>
  <si>
    <t>余坪社区320亩</t>
  </si>
  <si>
    <t>锦田种养殖农民专业合作社</t>
  </si>
  <si>
    <t>李龙辉</t>
  </si>
  <si>
    <t>丰益村410亩</t>
  </si>
  <si>
    <t>谈胥村集体经济合作社</t>
  </si>
  <si>
    <t>李开元</t>
  </si>
  <si>
    <t>谈胥村360亩</t>
  </si>
  <si>
    <t>盘山村集体经济合作社</t>
  </si>
  <si>
    <t>李开文</t>
  </si>
  <si>
    <t>盘山村380亩</t>
  </si>
  <si>
    <t>新庄村集体经济合作社</t>
  </si>
  <si>
    <t>凌彦军</t>
  </si>
  <si>
    <t>新庄村550亩</t>
  </si>
  <si>
    <t>胡劲柏</t>
  </si>
  <si>
    <t>稻竹村380亩</t>
  </si>
  <si>
    <t>三墩乡</t>
  </si>
  <si>
    <t>鹭鸶墩种养殖农民专业合作社</t>
  </si>
  <si>
    <t>苏更兴</t>
  </si>
  <si>
    <t>中武村</t>
  </si>
  <si>
    <t>平江县裕熙种农业农机专业合作社</t>
  </si>
  <si>
    <t>李凑宜</t>
  </si>
  <si>
    <t>车田村</t>
  </si>
  <si>
    <t>平江县直怀种养殖农民专业合作社</t>
  </si>
  <si>
    <t>彭直怀</t>
  </si>
  <si>
    <t>邹家村</t>
  </si>
  <si>
    <t>吴奋勤</t>
  </si>
  <si>
    <t>忠龙村</t>
  </si>
  <si>
    <t>苏胖东</t>
  </si>
  <si>
    <t>苏月望</t>
  </si>
  <si>
    <t>李亚洲</t>
  </si>
  <si>
    <t>中武村185、戴市村561.6</t>
  </si>
  <si>
    <t>李左高</t>
  </si>
  <si>
    <t>戴市村</t>
  </si>
  <si>
    <t>李加根</t>
  </si>
  <si>
    <t>加义镇</t>
  </si>
  <si>
    <t>平江县涵宇家庭农场</t>
  </si>
  <si>
    <t>何文武</t>
  </si>
  <si>
    <t>五星村</t>
  </si>
  <si>
    <t>平江县黎波生态种养殖专业合作社</t>
  </si>
  <si>
    <t>黎树林</t>
  </si>
  <si>
    <t>潭湾村</t>
  </si>
  <si>
    <t>平江县团辉家庭农场</t>
  </si>
  <si>
    <t>李团辉</t>
  </si>
  <si>
    <t>加义社区</t>
  </si>
  <si>
    <t>平江县运强家庭农场</t>
  </si>
  <si>
    <t>李自强</t>
  </si>
  <si>
    <t>黄花村</t>
  </si>
  <si>
    <t>平江县宴贞家庭农场</t>
  </si>
  <si>
    <t>罗选仁</t>
  </si>
  <si>
    <t>东山村</t>
  </si>
  <si>
    <t>平江县解甲归田家庭农场</t>
  </si>
  <si>
    <t>谈深根</t>
  </si>
  <si>
    <t>献钟社区</t>
  </si>
  <si>
    <t>平江县状启种养殖家庭农场</t>
  </si>
  <si>
    <t>王状启</t>
  </si>
  <si>
    <t>平江县德平家庭农场</t>
  </si>
  <si>
    <t>肖德平</t>
  </si>
  <si>
    <t>平江县子富家庭农场</t>
  </si>
  <si>
    <t>许发德</t>
  </si>
  <si>
    <t>连云村</t>
  </si>
  <si>
    <t>鑫声生态种养农民专业合作社</t>
  </si>
  <si>
    <t>许致富</t>
  </si>
  <si>
    <t>平江县喻太平家庭农场</t>
  </si>
  <si>
    <t>喻太平</t>
  </si>
  <si>
    <t>东南村</t>
  </si>
  <si>
    <t>平江县登英家庭农场</t>
  </si>
  <si>
    <t>张敦平</t>
  </si>
  <si>
    <t>平江县朝霞种植家庭农场</t>
  </si>
  <si>
    <t>喻建军</t>
  </si>
  <si>
    <t>大青村</t>
  </si>
  <si>
    <t>平江县乡东种养殖农民专业合作社</t>
  </si>
  <si>
    <t>杨小方</t>
  </si>
  <si>
    <t>平江县航钰农机农民专业合作社</t>
  </si>
  <si>
    <t>杨作良</t>
  </si>
  <si>
    <t>平江县众惠种植农民专业合作社</t>
  </si>
  <si>
    <t>曾妙春</t>
  </si>
  <si>
    <t>平江县茶源生态种养殖专业合作社</t>
  </si>
  <si>
    <t>黄继龙</t>
  </si>
  <si>
    <t>联合村</t>
  </si>
  <si>
    <t>蛮牛生态种养殖农民专业合作社</t>
  </si>
  <si>
    <t>李赤其</t>
  </si>
  <si>
    <t>练埠村</t>
  </si>
  <si>
    <t>平江县美霞家庭农场</t>
  </si>
  <si>
    <t>余美霞</t>
  </si>
  <si>
    <t>落鼓村</t>
  </si>
  <si>
    <t>平江孝全家庭农场</t>
  </si>
  <si>
    <t>黄孝全</t>
  </si>
  <si>
    <t>平江县鑫佳种养殖农民专业合作社</t>
  </si>
  <si>
    <t>喻足书</t>
  </si>
  <si>
    <t>梅塘村</t>
  </si>
  <si>
    <t>平江县钟啸林家庭农场</t>
  </si>
  <si>
    <t>钟玉国</t>
  </si>
  <si>
    <t>泊头村</t>
  </si>
  <si>
    <t>平江县秋周种植专业合作社</t>
  </si>
  <si>
    <t>魏秋周</t>
  </si>
  <si>
    <t>三村村</t>
  </si>
  <si>
    <t>赖臻良生态种养殖专业合作社</t>
  </si>
  <si>
    <t>赖臻良</t>
  </si>
  <si>
    <t>泗洲村</t>
  </si>
  <si>
    <t>平江县锦庆家庭农场</t>
  </si>
  <si>
    <t>赖胜前</t>
  </si>
  <si>
    <t>平江县李树家庭农场</t>
  </si>
  <si>
    <t>鲁后和</t>
  </si>
  <si>
    <t>平江县晚生家庭农场</t>
  </si>
  <si>
    <t>何晚生</t>
  </si>
  <si>
    <t>平江县加义镇钟益清家庭农场</t>
  </si>
  <si>
    <t>钟益清</t>
  </si>
  <si>
    <t>平江县西燕村生态种养殖合作社</t>
  </si>
  <si>
    <t>吴亮成</t>
  </si>
  <si>
    <t>西燕村</t>
  </si>
  <si>
    <t>惠佳种养殖农民专业合作社</t>
  </si>
  <si>
    <t>吴新辉</t>
  </si>
  <si>
    <t>平江县学友种植农民专业合作社</t>
  </si>
  <si>
    <t>李年军</t>
  </si>
  <si>
    <t>杨林街村</t>
  </si>
  <si>
    <t>天润生态种养农民专业合作社</t>
  </si>
  <si>
    <t>余树林</t>
  </si>
  <si>
    <t>平江县杏仁种养植家庭农场</t>
  </si>
  <si>
    <t>吴杏仁</t>
  </si>
  <si>
    <t>义口村</t>
  </si>
  <si>
    <t>平江县加义镇睿源家庭农场</t>
  </si>
  <si>
    <t>黄初沅</t>
  </si>
  <si>
    <t>早仑村</t>
  </si>
  <si>
    <t>平江县逸轩家庭农场</t>
  </si>
  <si>
    <t>邱治中</t>
  </si>
  <si>
    <t>伍市镇</t>
  </si>
  <si>
    <t>卢勇军</t>
  </si>
  <si>
    <t>普祝村625.52亩</t>
  </si>
  <si>
    <t>卢亚芬</t>
  </si>
  <si>
    <t>普祝村303.01</t>
  </si>
  <si>
    <t>卢其军</t>
  </si>
  <si>
    <t>普祝174.91亩、茶鑫81亩、普庆60亩</t>
  </si>
  <si>
    <t>卢杰</t>
  </si>
  <si>
    <t>普祝211.26亩、时丰坪100亩、茶鑫222亩</t>
  </si>
  <si>
    <t>熊灯果</t>
  </si>
  <si>
    <t>普祝村304亩</t>
  </si>
  <si>
    <t>普祝村集体经济合作社</t>
  </si>
  <si>
    <t>卢见</t>
  </si>
  <si>
    <t>普祝村300亩</t>
  </si>
  <si>
    <t>赵寿光</t>
  </si>
  <si>
    <t>大滩201亩、秀水1072亩、颜家900亩、青冲378亩</t>
  </si>
  <si>
    <t>魏周辉</t>
  </si>
  <si>
    <t>青林村350亩</t>
  </si>
  <si>
    <t>青林村集体经济合作社</t>
  </si>
  <si>
    <t>易旺阳</t>
  </si>
  <si>
    <t>青林村553亩</t>
  </si>
  <si>
    <t>白杨村集体经济合作社</t>
  </si>
  <si>
    <t>姚秋贵</t>
  </si>
  <si>
    <t>白杨村810亩</t>
  </si>
  <si>
    <t>姚拥军</t>
  </si>
  <si>
    <t>白杨村300亩</t>
  </si>
  <si>
    <t>李文青</t>
  </si>
  <si>
    <t>三和村300亩</t>
  </si>
  <si>
    <t>李玉明</t>
  </si>
  <si>
    <t>三和村400亩</t>
  </si>
  <si>
    <t>李波</t>
  </si>
  <si>
    <t>三和村380亩</t>
  </si>
  <si>
    <t>余沣</t>
  </si>
  <si>
    <t>普义村650亩</t>
  </si>
  <si>
    <t>李树明</t>
  </si>
  <si>
    <t>普义村451亩</t>
  </si>
  <si>
    <t>余森林</t>
  </si>
  <si>
    <t>普义村350亩</t>
  </si>
  <si>
    <t>姚家齐</t>
  </si>
  <si>
    <t>时丰坪村865亩</t>
  </si>
  <si>
    <t>胡迪平</t>
  </si>
  <si>
    <t>时丰坪村300亩</t>
  </si>
  <si>
    <t>杨超群</t>
  </si>
  <si>
    <t>时丰坪200亩、普庆218亩</t>
  </si>
  <si>
    <t>杨屈恩</t>
  </si>
  <si>
    <t>时丰坪村405亩</t>
  </si>
  <si>
    <t>杨石林</t>
  </si>
  <si>
    <t>秀水村330</t>
  </si>
  <si>
    <t>曾家仓农业专业合作社</t>
  </si>
  <si>
    <t>王可爱</t>
  </si>
  <si>
    <t>七星村644亩</t>
  </si>
  <si>
    <t>王冬贵</t>
  </si>
  <si>
    <t>七星村356亩</t>
  </si>
  <si>
    <t>江铁汉</t>
  </si>
  <si>
    <t>颜家210亩、叶石坪151亩</t>
  </si>
  <si>
    <t>郑成</t>
  </si>
  <si>
    <t>长明村902亩</t>
  </si>
  <si>
    <t>平江信立农机农技种养专业合作社</t>
  </si>
  <si>
    <t>向国</t>
  </si>
  <si>
    <t>茅草坪村581亩</t>
  </si>
  <si>
    <t>毛建光</t>
  </si>
  <si>
    <t>茅草坪村519亩</t>
  </si>
  <si>
    <t>东山村集体经济合作社</t>
  </si>
  <si>
    <t>江治国</t>
  </si>
  <si>
    <t>东山村472.12亩</t>
  </si>
  <si>
    <t>戴光辉</t>
  </si>
  <si>
    <t>东山村360亩</t>
  </si>
  <si>
    <t>吴树根</t>
  </si>
  <si>
    <t>东山260亩、栗山70亩</t>
  </si>
  <si>
    <t>黄益平</t>
  </si>
  <si>
    <t>东山村301亩</t>
  </si>
  <si>
    <t>潘章华</t>
  </si>
  <si>
    <t>湖胜村690亩</t>
  </si>
  <si>
    <t>尹章红</t>
  </si>
  <si>
    <t>湖胜村354.4亩</t>
  </si>
  <si>
    <t>鲁长根</t>
  </si>
  <si>
    <t>湖胜155亩、石龙450亩、湖源200亩、东山村115亩</t>
  </si>
  <si>
    <t>向小安</t>
  </si>
  <si>
    <t>大义村750亩</t>
  </si>
  <si>
    <t>陈四平</t>
  </si>
  <si>
    <t>大义村580亩</t>
  </si>
  <si>
    <t>严献国</t>
  </si>
  <si>
    <t>大义村770亩</t>
  </si>
  <si>
    <t>周建维</t>
  </si>
  <si>
    <t>栗山村770亩</t>
  </si>
  <si>
    <t>陈灯</t>
  </si>
  <si>
    <t>石龙村360亩</t>
  </si>
  <si>
    <t>江亮</t>
  </si>
  <si>
    <t>石龙村180亩、叶石坪村120亩</t>
  </si>
  <si>
    <t>江国良</t>
  </si>
  <si>
    <t>石龙村470亩</t>
  </si>
  <si>
    <t>李四和</t>
  </si>
  <si>
    <t>普庆村1183亩</t>
  </si>
  <si>
    <t>王仁义</t>
  </si>
  <si>
    <t>普庆村308亩</t>
  </si>
  <si>
    <t>李红波</t>
  </si>
  <si>
    <t>普庆143亩、马头200亩</t>
  </si>
  <si>
    <t>向果仁</t>
  </si>
  <si>
    <t>武莲村325亩</t>
  </si>
  <si>
    <t>刘斌</t>
  </si>
  <si>
    <t>武莲村380亩</t>
  </si>
  <si>
    <t>胡忠华</t>
  </si>
  <si>
    <t>叶石坪村340亩</t>
  </si>
  <si>
    <t>胡利桂</t>
  </si>
  <si>
    <t>叶石坪村540亩</t>
  </si>
  <si>
    <t>潘星光</t>
  </si>
  <si>
    <t>叶石坪村522亩</t>
  </si>
  <si>
    <t>潘乐群</t>
  </si>
  <si>
    <t>叶石坪150亩、居委会650亩</t>
  </si>
  <si>
    <t>潘典注</t>
  </si>
  <si>
    <t>叶石坪村552亩</t>
  </si>
  <si>
    <t>向漫</t>
  </si>
  <si>
    <t>桥墩村340亩</t>
  </si>
  <si>
    <t>跃军种养殖合作社</t>
  </si>
  <si>
    <t>潘跃平</t>
  </si>
  <si>
    <t>桥墩村1101.3亩</t>
  </si>
  <si>
    <t>潘峰</t>
  </si>
  <si>
    <t>桥墩村360亩</t>
  </si>
  <si>
    <t>青源村集体经济合作社</t>
  </si>
  <si>
    <t>李铭</t>
  </si>
  <si>
    <t>青源村304亩</t>
  </si>
  <si>
    <t>李旦球</t>
  </si>
  <si>
    <t>青源村338亩</t>
  </si>
  <si>
    <t>赵电湘</t>
  </si>
  <si>
    <t>青源310亩、马头村300亩</t>
  </si>
  <si>
    <t>中家桥村集体经济合作社</t>
  </si>
  <si>
    <t>向金金</t>
  </si>
  <si>
    <t>中家桥村700亩</t>
  </si>
  <si>
    <t>李骏</t>
  </si>
  <si>
    <t>马头村400亩</t>
  </si>
  <si>
    <t>胥拥军</t>
  </si>
  <si>
    <t>马头村800亩</t>
  </si>
  <si>
    <t>胡景权</t>
  </si>
  <si>
    <t>盘安新村1626亩</t>
  </si>
  <si>
    <t>潘细求</t>
  </si>
  <si>
    <t>盘安新村524亩</t>
  </si>
  <si>
    <t>赵辉良</t>
  </si>
  <si>
    <t>童家塅村694亩</t>
  </si>
  <si>
    <t>胡世</t>
  </si>
  <si>
    <t>童家塅村1306亩</t>
  </si>
  <si>
    <t>岱青村集体经济合作社</t>
  </si>
  <si>
    <t>胡芳华</t>
  </si>
  <si>
    <t>岱青村317亩</t>
  </si>
  <si>
    <t>邻群生态种养殖农民专业合作社</t>
  </si>
  <si>
    <t>易想平</t>
  </si>
  <si>
    <t>向金胡</t>
  </si>
  <si>
    <t>岱青村445亩</t>
  </si>
  <si>
    <t>武岗村集体经济合作社</t>
  </si>
  <si>
    <t>尹友根</t>
  </si>
  <si>
    <t>武岗村700亩</t>
  </si>
  <si>
    <t>胡胜怡</t>
  </si>
  <si>
    <t>茶鑫村330亩、时丰坪村30亩</t>
  </si>
  <si>
    <t>茶鑫村集体经济合作社</t>
  </si>
  <si>
    <t>郑昆</t>
  </si>
  <si>
    <t>茶鑫村301亩</t>
  </si>
  <si>
    <t>陈深根</t>
  </si>
  <si>
    <t>青冲村312亩</t>
  </si>
  <si>
    <t>周奇</t>
  </si>
  <si>
    <t>合胜村660亩</t>
  </si>
  <si>
    <t>向德良</t>
  </si>
  <si>
    <t>合胜村490亩</t>
  </si>
  <si>
    <t>向葵阳</t>
  </si>
  <si>
    <t>合胜村750亩</t>
  </si>
  <si>
    <t>向小章</t>
  </si>
  <si>
    <t>合胜村350亩</t>
  </si>
  <si>
    <t>石坑村集体经济合作社</t>
  </si>
  <si>
    <t>潘望秋</t>
  </si>
  <si>
    <t>石坑村548亩</t>
  </si>
  <si>
    <t>潘见树</t>
  </si>
  <si>
    <t>石坑村500亩</t>
  </si>
  <si>
    <t>潘见水</t>
  </si>
  <si>
    <t>湖源村355亩</t>
  </si>
  <si>
    <t>潘勇男</t>
  </si>
  <si>
    <t>湖源村340亩</t>
  </si>
  <si>
    <t>潘晚勋</t>
  </si>
  <si>
    <t>湖源村430亩</t>
  </si>
  <si>
    <t>李电贵</t>
  </si>
  <si>
    <t>四知村420亩、湖胜村150.6亩</t>
  </si>
  <si>
    <t>陈明星</t>
  </si>
  <si>
    <t>四知村310亩</t>
  </si>
  <si>
    <t>健乐种养殖农民专业合作社</t>
  </si>
  <si>
    <t>杨利平</t>
  </si>
  <si>
    <t>四知村572亩</t>
  </si>
  <si>
    <t>安定镇</t>
  </si>
  <si>
    <t>湾坎家庭农场</t>
  </si>
  <si>
    <t>李备军</t>
  </si>
  <si>
    <t>江东村</t>
  </si>
  <si>
    <t>坎屋家庭农场</t>
  </si>
  <si>
    <t>张后先</t>
  </si>
  <si>
    <t>众创种植农民专业合作社</t>
  </si>
  <si>
    <t>刘晓明</t>
  </si>
  <si>
    <t>河圳村、官滩村</t>
  </si>
  <si>
    <t>石浆种养殖农民专业合作社</t>
  </si>
  <si>
    <t>叶意德</t>
  </si>
  <si>
    <t>石浆村</t>
  </si>
  <si>
    <t>富兴种植农民专业合作社</t>
  </si>
  <si>
    <t>唐禄福</t>
  </si>
  <si>
    <t>河圳村、中黄、正黄</t>
  </si>
  <si>
    <t xml:space="preserve">平江县社 </t>
  </si>
  <si>
    <t>河圳村、中县、官滩</t>
  </si>
  <si>
    <t>湖南省稻康米业有限公司</t>
  </si>
  <si>
    <t>何将杰</t>
  </si>
  <si>
    <t>止马村</t>
  </si>
  <si>
    <t>福深生态种养殖农民专业合作社</t>
  </si>
  <si>
    <t>袁道德</t>
  </si>
  <si>
    <t>李日和</t>
  </si>
  <si>
    <t>大桥村、安永村</t>
  </si>
  <si>
    <t>李全安</t>
  </si>
  <si>
    <t>大桥村</t>
  </si>
  <si>
    <t>大桥村、止马</t>
  </si>
  <si>
    <t>隆裕生态种养殖农民专业合作社</t>
  </si>
  <si>
    <t>李巧如</t>
  </si>
  <si>
    <t>小田村</t>
  </si>
  <si>
    <t>平江县安定镇余硕家庭农场</t>
  </si>
  <si>
    <t>余硕果</t>
  </si>
  <si>
    <t>袁芳芳</t>
  </si>
  <si>
    <t>杨瑞水稻种植农民专业合作社</t>
  </si>
  <si>
    <t>袁治国</t>
  </si>
  <si>
    <t>白坪村、官滩</t>
  </si>
  <si>
    <t>中县水稻种植专业合作社</t>
  </si>
  <si>
    <t>袁高明</t>
  </si>
  <si>
    <t>白坪村、中县村</t>
  </si>
  <si>
    <t>唐泗章</t>
  </si>
  <si>
    <t>中黄村</t>
  </si>
  <si>
    <t>叶国庆</t>
  </si>
  <si>
    <t>故乡生态种养殖专业合作社</t>
  </si>
  <si>
    <t>唐发根</t>
  </si>
  <si>
    <t>中黄村、白坪、永兴</t>
  </si>
  <si>
    <t>平江县锦上种植农民专业合作社</t>
  </si>
  <si>
    <t>唐发全</t>
  </si>
  <si>
    <t>正黄社区</t>
  </si>
  <si>
    <t>大枫种养殖农民专业合作社</t>
  </si>
  <si>
    <t>袁标志</t>
  </si>
  <si>
    <t>正黄社区、止马</t>
  </si>
  <si>
    <t>平江县月形水稻种植专业合作社</t>
  </si>
  <si>
    <t>袁轮海</t>
  </si>
  <si>
    <t>平江县向荣家庭农场</t>
  </si>
  <si>
    <t>唐辛闲</t>
  </si>
  <si>
    <t>自荣种养殖农民专业合作社</t>
  </si>
  <si>
    <t>李胜昔</t>
  </si>
  <si>
    <t>正黄社区、山背</t>
  </si>
  <si>
    <t>平江县万成家庭农场</t>
  </si>
  <si>
    <t>平江县香稻农机专业合作社</t>
  </si>
  <si>
    <t>袁志恩</t>
  </si>
  <si>
    <t>正黄社区、中县</t>
  </si>
  <si>
    <t>翰林种养殖农民专业合作社</t>
  </si>
  <si>
    <t>唐翰林</t>
  </si>
  <si>
    <t>正黄、永兴、桃源、高坪、小茅</t>
  </si>
  <si>
    <t>平江县湘米源农业有限公司</t>
  </si>
  <si>
    <t>唐娓香</t>
  </si>
  <si>
    <t>山背村</t>
  </si>
  <si>
    <t>田陌种养殖农民专业合作社</t>
  </si>
  <si>
    <t>刘兴家</t>
  </si>
  <si>
    <t>田陌村</t>
  </si>
  <si>
    <t>丰悦种养殖农民专业合作社</t>
  </si>
  <si>
    <t>李青松</t>
  </si>
  <si>
    <t>安定、五狮、官塘、安永、横冲</t>
  </si>
  <si>
    <t>王世林</t>
  </si>
  <si>
    <t>永兴村</t>
  </si>
  <si>
    <t>稻亦道生态种养殖农民专业合作社</t>
  </si>
  <si>
    <t>袁琪琳</t>
  </si>
  <si>
    <t>河坪、山背、上黄</t>
  </si>
  <si>
    <t>黄长发</t>
  </si>
  <si>
    <t>九狮村、大桥</t>
  </si>
  <si>
    <t>李庆仁</t>
  </si>
  <si>
    <t>九狮村</t>
  </si>
  <si>
    <t>水南农机农民专业合作社</t>
  </si>
  <si>
    <t>许拥军</t>
  </si>
  <si>
    <t>水南村</t>
  </si>
  <si>
    <t>正黄生态种养殖农民专业合作社</t>
  </si>
  <si>
    <t>李纲要</t>
  </si>
  <si>
    <t>茅田村、五狮</t>
  </si>
  <si>
    <t>平江县上星家庭农场</t>
  </si>
  <si>
    <t>高坪村、岳田村</t>
  </si>
  <si>
    <t>汤幸民</t>
  </si>
  <si>
    <t>高坪村、秋湖、富家</t>
  </si>
  <si>
    <t>兰天生态种养殖农民专业合作社</t>
  </si>
  <si>
    <t>汤五成</t>
  </si>
  <si>
    <t>高坪村、富家村</t>
  </si>
  <si>
    <t>平江县殿峰生态家庭农场</t>
  </si>
  <si>
    <t>唐焰山</t>
  </si>
  <si>
    <t>白茅段村</t>
  </si>
  <si>
    <t>平江县润农种植农民专业合作社</t>
  </si>
  <si>
    <t>唐文韬</t>
  </si>
  <si>
    <t>富家村、长田</t>
  </si>
  <si>
    <t>李家胜</t>
  </si>
  <si>
    <t>安永村</t>
  </si>
  <si>
    <t>上黄水稻种植专业合作社</t>
  </si>
  <si>
    <t>叶池兵</t>
  </si>
  <si>
    <t>上黄村</t>
  </si>
  <si>
    <t>平江县祖武家庭农场</t>
  </si>
  <si>
    <t>叶胜根</t>
  </si>
  <si>
    <t>五狮村、上黄</t>
  </si>
  <si>
    <t>粮丰水稻种植专业合作社</t>
  </si>
  <si>
    <t>唐高远</t>
  </si>
  <si>
    <t>大户</t>
  </si>
  <si>
    <t>陈朝霞</t>
  </si>
  <si>
    <t>岳田村</t>
  </si>
  <si>
    <t>李小芳</t>
  </si>
  <si>
    <t>平江县康行家庭农场</t>
  </si>
  <si>
    <t>唐安保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</si>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</sst>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0.5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9.5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1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13.5"/>
  <cols>
    <col min="1" max="1" width="4.85833333333333" style="3" customWidth="1"/>
    <col min="2" max="2" width="11.525" style="3" customWidth="1"/>
    <col min="3" max="3" width="29.25" style="4" customWidth="1"/>
    <col min="4" max="4" width="13.4333333333333" customWidth="1"/>
    <col min="5" max="5" width="15.1333333333333" customWidth="1"/>
    <col min="6" max="6" width="10.75" customWidth="1"/>
    <col min="7" max="7" width="12.5" customWidth="1"/>
    <col min="8" max="8" width="13.25" style="5" customWidth="1"/>
    <col min="9" max="9" width="10" style="6" customWidth="1"/>
    <col min="10" max="10" width="11.25" style="7" customWidth="1"/>
    <col min="11" max="11" width="6.38333333333333" style="5" customWidth="1"/>
    <col min="13" max="13" width="10.125" customWidth="1"/>
  </cols>
  <sheetData>
    <row r="1" ht="45" customHeight="1" spans="1:13">
      <c r="A1" s="8" t="s">
        <v>0</v>
      </c>
      <c r="B1" s="8"/>
      <c r="C1" s="8"/>
      <c r="D1" s="8"/>
      <c r="E1" s="8"/>
      <c r="F1" s="8"/>
      <c r="G1" s="8"/>
      <c r="H1" s="9"/>
      <c r="I1" s="9"/>
      <c r="J1" s="8"/>
      <c r="K1" s="8"/>
      <c r="L1" s="26"/>
      <c r="M1" s="26"/>
    </row>
    <row r="2" ht="19" customHeight="1" spans="1:13">
      <c r="A2" s="10" t="s">
        <v>1</v>
      </c>
      <c r="B2" s="10"/>
      <c r="C2" s="10"/>
      <c r="D2" s="11"/>
      <c r="E2" s="11"/>
      <c r="F2" s="11"/>
      <c r="G2" s="11"/>
      <c r="H2" s="12"/>
      <c r="I2" s="12" t="s">
        <v>2</v>
      </c>
      <c r="J2" s="27"/>
      <c r="K2" s="28"/>
      <c r="L2" s="26"/>
      <c r="M2" s="26"/>
    </row>
    <row r="3" ht="36" customHeight="1" spans="1:13">
      <c r="A3" s="13" t="s">
        <v>3</v>
      </c>
      <c r="B3" s="13" t="s">
        <v>4</v>
      </c>
      <c r="C3" s="14" t="s">
        <v>5</v>
      </c>
      <c r="D3" s="15" t="s">
        <v>6</v>
      </c>
      <c r="E3" s="15" t="s">
        <v>7</v>
      </c>
      <c r="F3" s="14" t="s">
        <v>8</v>
      </c>
      <c r="G3" s="16" t="s">
        <v>9</v>
      </c>
      <c r="H3" s="17" t="s">
        <v>10</v>
      </c>
      <c r="I3" s="17" t="s">
        <v>11</v>
      </c>
      <c r="J3" s="29" t="s">
        <v>12</v>
      </c>
      <c r="K3" s="17" t="s">
        <v>13</v>
      </c>
      <c r="L3" s="20" t="s">
        <v>14</v>
      </c>
      <c r="M3" s="20" t="s">
        <v>15</v>
      </c>
    </row>
    <row r="4" ht="27" customHeight="1" spans="1:13">
      <c r="A4" s="13"/>
      <c r="B4" s="13"/>
      <c r="C4" s="18"/>
      <c r="D4" s="19"/>
      <c r="E4" s="19"/>
      <c r="F4" s="19"/>
      <c r="G4" s="20" t="s">
        <v>16</v>
      </c>
      <c r="H4" s="17"/>
      <c r="I4" s="17"/>
      <c r="J4" s="29"/>
      <c r="K4" s="17"/>
      <c r="L4" s="20"/>
      <c r="M4" s="20"/>
    </row>
    <row r="5" ht="28" customHeight="1" spans="1:13">
      <c r="A5" s="20">
        <v>1</v>
      </c>
      <c r="B5" s="20" t="s">
        <v>17</v>
      </c>
      <c r="C5" s="18" t="s">
        <v>18</v>
      </c>
      <c r="D5" s="19" t="s">
        <v>18</v>
      </c>
      <c r="E5" s="21" t="s">
        <v>19</v>
      </c>
      <c r="F5" s="19">
        <v>580</v>
      </c>
      <c r="G5" s="20">
        <v>580</v>
      </c>
      <c r="H5" s="17">
        <v>580</v>
      </c>
      <c r="I5" s="17">
        <f>394.25+152</f>
        <v>546.25</v>
      </c>
      <c r="J5" s="30">
        <f t="shared" ref="J5:J68" si="0">I5/H5</f>
        <v>0.941810344827586</v>
      </c>
      <c r="K5" s="17" t="s">
        <v>20</v>
      </c>
      <c r="L5" s="20">
        <v>60</v>
      </c>
      <c r="M5" s="20">
        <f>I5*L5</f>
        <v>32775</v>
      </c>
    </row>
    <row r="6" ht="28" customHeight="1" spans="1:13">
      <c r="A6" s="20">
        <v>2</v>
      </c>
      <c r="B6" s="20" t="s">
        <v>17</v>
      </c>
      <c r="C6" s="18" t="s">
        <v>21</v>
      </c>
      <c r="D6" s="19" t="s">
        <v>21</v>
      </c>
      <c r="E6" s="22" t="s">
        <v>22</v>
      </c>
      <c r="F6" s="19">
        <v>561</v>
      </c>
      <c r="G6" s="20">
        <v>561</v>
      </c>
      <c r="H6" s="17">
        <v>398</v>
      </c>
      <c r="I6" s="17">
        <v>280</v>
      </c>
      <c r="J6" s="30">
        <f t="shared" si="0"/>
        <v>0.703517587939699</v>
      </c>
      <c r="K6" s="17" t="s">
        <v>20</v>
      </c>
      <c r="L6" s="20">
        <v>60</v>
      </c>
      <c r="M6" s="20">
        <f t="shared" ref="M6:M69" si="1">I6*L6</f>
        <v>16800</v>
      </c>
    </row>
    <row r="7" ht="28" customHeight="1" spans="1:13">
      <c r="A7" s="20">
        <v>3</v>
      </c>
      <c r="B7" s="20" t="s">
        <v>17</v>
      </c>
      <c r="C7" s="18" t="s">
        <v>23</v>
      </c>
      <c r="D7" s="19" t="s">
        <v>23</v>
      </c>
      <c r="E7" s="22" t="s">
        <v>24</v>
      </c>
      <c r="F7" s="19">
        <v>505</v>
      </c>
      <c r="G7" s="20">
        <v>505</v>
      </c>
      <c r="H7" s="17">
        <v>505</v>
      </c>
      <c r="I7" s="17">
        <v>448.35</v>
      </c>
      <c r="J7" s="30">
        <f t="shared" si="0"/>
        <v>0.887821782178218</v>
      </c>
      <c r="K7" s="17" t="s">
        <v>20</v>
      </c>
      <c r="L7" s="20">
        <v>60</v>
      </c>
      <c r="M7" s="20">
        <f t="shared" si="1"/>
        <v>26901</v>
      </c>
    </row>
    <row r="8" ht="28" customHeight="1" spans="1:13">
      <c r="A8" s="20">
        <v>4</v>
      </c>
      <c r="B8" s="20" t="s">
        <v>17</v>
      </c>
      <c r="C8" s="18" t="s">
        <v>25</v>
      </c>
      <c r="D8" s="19" t="s">
        <v>25</v>
      </c>
      <c r="E8" s="22" t="s">
        <v>24</v>
      </c>
      <c r="F8" s="19">
        <v>486</v>
      </c>
      <c r="G8" s="20">
        <v>486</v>
      </c>
      <c r="H8" s="17">
        <v>486</v>
      </c>
      <c r="I8" s="17">
        <v>433.5</v>
      </c>
      <c r="J8" s="30">
        <f t="shared" si="0"/>
        <v>0.891975308641975</v>
      </c>
      <c r="K8" s="17" t="s">
        <v>20</v>
      </c>
      <c r="L8" s="20">
        <v>60</v>
      </c>
      <c r="M8" s="20">
        <f t="shared" si="1"/>
        <v>26010</v>
      </c>
    </row>
    <row r="9" ht="28" customHeight="1" spans="1:13">
      <c r="A9" s="20">
        <v>5</v>
      </c>
      <c r="B9" s="20" t="s">
        <v>17</v>
      </c>
      <c r="C9" s="18" t="s">
        <v>26</v>
      </c>
      <c r="D9" s="19" t="s">
        <v>27</v>
      </c>
      <c r="E9" s="22" t="s">
        <v>28</v>
      </c>
      <c r="F9" s="19">
        <v>830</v>
      </c>
      <c r="G9" s="20">
        <v>810</v>
      </c>
      <c r="H9" s="17">
        <v>830</v>
      </c>
      <c r="I9" s="17">
        <v>756.6</v>
      </c>
      <c r="J9" s="30">
        <f t="shared" si="0"/>
        <v>0.911566265060241</v>
      </c>
      <c r="K9" s="17" t="s">
        <v>20</v>
      </c>
      <c r="L9" s="20">
        <v>60</v>
      </c>
      <c r="M9" s="20">
        <f t="shared" si="1"/>
        <v>45396</v>
      </c>
    </row>
    <row r="10" ht="28" customHeight="1" spans="1:13">
      <c r="A10" s="20">
        <v>6</v>
      </c>
      <c r="B10" s="20" t="s">
        <v>17</v>
      </c>
      <c r="C10" s="18" t="s">
        <v>29</v>
      </c>
      <c r="D10" s="19" t="s">
        <v>30</v>
      </c>
      <c r="E10" s="22" t="s">
        <v>31</v>
      </c>
      <c r="F10" s="19">
        <v>1203</v>
      </c>
      <c r="G10" s="20">
        <v>1163</v>
      </c>
      <c r="H10" s="17">
        <v>1000</v>
      </c>
      <c r="I10" s="17">
        <f>212.8+547</f>
        <v>759.8</v>
      </c>
      <c r="J10" s="30">
        <f t="shared" si="0"/>
        <v>0.7598</v>
      </c>
      <c r="K10" s="17" t="s">
        <v>20</v>
      </c>
      <c r="L10" s="20">
        <v>60</v>
      </c>
      <c r="M10" s="20">
        <f t="shared" si="1"/>
        <v>45588</v>
      </c>
    </row>
    <row r="11" ht="28" customHeight="1" spans="1:13">
      <c r="A11" s="20">
        <v>7</v>
      </c>
      <c r="B11" s="20" t="s">
        <v>17</v>
      </c>
      <c r="C11" s="18" t="s">
        <v>32</v>
      </c>
      <c r="D11" s="19" t="s">
        <v>32</v>
      </c>
      <c r="E11" s="22" t="s">
        <v>33</v>
      </c>
      <c r="F11" s="19">
        <v>675</v>
      </c>
      <c r="G11" s="20">
        <v>645</v>
      </c>
      <c r="H11" s="17">
        <v>675</v>
      </c>
      <c r="I11" s="17">
        <v>573</v>
      </c>
      <c r="J11" s="30">
        <f t="shared" si="0"/>
        <v>0.848888888888889</v>
      </c>
      <c r="K11" s="17" t="s">
        <v>20</v>
      </c>
      <c r="L11" s="20">
        <v>60</v>
      </c>
      <c r="M11" s="20">
        <f t="shared" si="1"/>
        <v>34380</v>
      </c>
    </row>
    <row r="12" ht="28" customHeight="1" spans="1:13">
      <c r="A12" s="20">
        <v>8</v>
      </c>
      <c r="B12" s="20" t="s">
        <v>17</v>
      </c>
      <c r="C12" s="18" t="s">
        <v>34</v>
      </c>
      <c r="D12" s="19" t="s">
        <v>35</v>
      </c>
      <c r="E12" s="23" t="s">
        <v>36</v>
      </c>
      <c r="F12" s="19">
        <v>615</v>
      </c>
      <c r="G12" s="20">
        <v>587</v>
      </c>
      <c r="H12" s="17">
        <v>615</v>
      </c>
      <c r="I12" s="17">
        <f>172+75+196</f>
        <v>443</v>
      </c>
      <c r="J12" s="30">
        <f t="shared" si="0"/>
        <v>0.720325203252033</v>
      </c>
      <c r="K12" s="17" t="s">
        <v>20</v>
      </c>
      <c r="L12" s="20">
        <v>60</v>
      </c>
      <c r="M12" s="20">
        <f t="shared" si="1"/>
        <v>26580</v>
      </c>
    </row>
    <row r="13" ht="28" customHeight="1" spans="1:13">
      <c r="A13" s="20">
        <v>9</v>
      </c>
      <c r="B13" s="20" t="s">
        <v>17</v>
      </c>
      <c r="C13" s="18" t="s">
        <v>37</v>
      </c>
      <c r="D13" s="19" t="s">
        <v>37</v>
      </c>
      <c r="E13" s="23" t="s">
        <v>38</v>
      </c>
      <c r="F13" s="19">
        <v>770</v>
      </c>
      <c r="G13" s="20">
        <v>720</v>
      </c>
      <c r="H13" s="17">
        <f>570+80+120</f>
        <v>770</v>
      </c>
      <c r="I13" s="17">
        <f>80+110+437.5</f>
        <v>627.5</v>
      </c>
      <c r="J13" s="30">
        <f t="shared" si="0"/>
        <v>0.814935064935065</v>
      </c>
      <c r="K13" s="17" t="s">
        <v>20</v>
      </c>
      <c r="L13" s="20">
        <v>60</v>
      </c>
      <c r="M13" s="20">
        <f t="shared" si="1"/>
        <v>37650</v>
      </c>
    </row>
    <row r="14" ht="28" customHeight="1" spans="1:13">
      <c r="A14" s="20">
        <v>10</v>
      </c>
      <c r="B14" s="20" t="s">
        <v>17</v>
      </c>
      <c r="C14" s="18" t="s">
        <v>39</v>
      </c>
      <c r="D14" s="19" t="s">
        <v>40</v>
      </c>
      <c r="E14" s="23" t="s">
        <v>41</v>
      </c>
      <c r="F14" s="19">
        <v>959</v>
      </c>
      <c r="G14" s="20">
        <v>859</v>
      </c>
      <c r="H14" s="17">
        <f>720+239</f>
        <v>959</v>
      </c>
      <c r="I14" s="17">
        <f>688+4.5+35</f>
        <v>727.5</v>
      </c>
      <c r="J14" s="30">
        <f t="shared" si="0"/>
        <v>0.758602711157456</v>
      </c>
      <c r="K14" s="17" t="s">
        <v>20</v>
      </c>
      <c r="L14" s="20">
        <v>60</v>
      </c>
      <c r="M14" s="20">
        <f t="shared" si="1"/>
        <v>43650</v>
      </c>
    </row>
    <row r="15" ht="28" customHeight="1" spans="1:13">
      <c r="A15" s="20">
        <v>11</v>
      </c>
      <c r="B15" s="20" t="s">
        <v>17</v>
      </c>
      <c r="C15" s="18" t="s">
        <v>42</v>
      </c>
      <c r="D15" s="19" t="s">
        <v>43</v>
      </c>
      <c r="E15" s="22" t="s">
        <v>44</v>
      </c>
      <c r="F15" s="19">
        <v>590</v>
      </c>
      <c r="G15" s="20">
        <v>508</v>
      </c>
      <c r="H15" s="17">
        <v>521</v>
      </c>
      <c r="I15" s="17">
        <v>365</v>
      </c>
      <c r="J15" s="30">
        <f t="shared" si="0"/>
        <v>0.700575815738964</v>
      </c>
      <c r="K15" s="17" t="s">
        <v>20</v>
      </c>
      <c r="L15" s="20">
        <v>60</v>
      </c>
      <c r="M15" s="20">
        <f t="shared" si="1"/>
        <v>21900</v>
      </c>
    </row>
    <row r="16" ht="28" customHeight="1" spans="1:13">
      <c r="A16" s="20">
        <v>12</v>
      </c>
      <c r="B16" s="20" t="s">
        <v>17</v>
      </c>
      <c r="C16" s="18" t="s">
        <v>45</v>
      </c>
      <c r="D16" s="19" t="s">
        <v>45</v>
      </c>
      <c r="E16" s="22" t="s">
        <v>46</v>
      </c>
      <c r="F16" s="19">
        <v>450</v>
      </c>
      <c r="G16" s="20">
        <v>381</v>
      </c>
      <c r="H16" s="17">
        <f>310+140</f>
        <v>450</v>
      </c>
      <c r="I16" s="17">
        <f>310+64.4</f>
        <v>374.4</v>
      </c>
      <c r="J16" s="30">
        <f t="shared" si="0"/>
        <v>0.832</v>
      </c>
      <c r="K16" s="17" t="s">
        <v>20</v>
      </c>
      <c r="L16" s="20">
        <v>60</v>
      </c>
      <c r="M16" s="20">
        <f t="shared" si="1"/>
        <v>22464</v>
      </c>
    </row>
    <row r="17" ht="28" customHeight="1" spans="1:13">
      <c r="A17" s="20">
        <v>13</v>
      </c>
      <c r="B17" s="20" t="s">
        <v>17</v>
      </c>
      <c r="C17" s="18" t="s">
        <v>47</v>
      </c>
      <c r="D17" s="19" t="s">
        <v>48</v>
      </c>
      <c r="E17" s="23" t="s">
        <v>49</v>
      </c>
      <c r="F17" s="19">
        <v>2230</v>
      </c>
      <c r="G17" s="20">
        <v>1860</v>
      </c>
      <c r="H17" s="17">
        <v>2230</v>
      </c>
      <c r="I17" s="17">
        <f>1014.3+472+150</f>
        <v>1636.3</v>
      </c>
      <c r="J17" s="30">
        <f t="shared" si="0"/>
        <v>0.733766816143498</v>
      </c>
      <c r="K17" s="17" t="s">
        <v>20</v>
      </c>
      <c r="L17" s="20">
        <v>60</v>
      </c>
      <c r="M17" s="20">
        <f t="shared" si="1"/>
        <v>98178</v>
      </c>
    </row>
    <row r="18" ht="28" customHeight="1" spans="1:13">
      <c r="A18" s="20">
        <v>14</v>
      </c>
      <c r="B18" s="20" t="s">
        <v>17</v>
      </c>
      <c r="C18" s="18" t="s">
        <v>50</v>
      </c>
      <c r="D18" s="19" t="s">
        <v>51</v>
      </c>
      <c r="E18" s="23" t="s">
        <v>52</v>
      </c>
      <c r="F18" s="19">
        <v>1295</v>
      </c>
      <c r="G18" s="20">
        <v>1060</v>
      </c>
      <c r="H18" s="17">
        <f>500+380+415</f>
        <v>1295</v>
      </c>
      <c r="I18" s="17">
        <f>420.38+143+364</f>
        <v>927.38</v>
      </c>
      <c r="J18" s="30">
        <f t="shared" si="0"/>
        <v>0.716123552123552</v>
      </c>
      <c r="K18" s="17" t="s">
        <v>20</v>
      </c>
      <c r="L18" s="20">
        <v>60</v>
      </c>
      <c r="M18" s="20">
        <f t="shared" si="1"/>
        <v>55642.8</v>
      </c>
    </row>
    <row r="19" ht="28" customHeight="1" spans="1:13">
      <c r="A19" s="20">
        <v>15</v>
      </c>
      <c r="B19" s="20" t="s">
        <v>17</v>
      </c>
      <c r="C19" s="18" t="s">
        <v>53</v>
      </c>
      <c r="D19" s="19" t="s">
        <v>54</v>
      </c>
      <c r="E19" s="23" t="s">
        <v>55</v>
      </c>
      <c r="F19" s="19">
        <v>1015</v>
      </c>
      <c r="G19" s="20">
        <v>817</v>
      </c>
      <c r="H19" s="17">
        <v>1015</v>
      </c>
      <c r="I19" s="17">
        <v>711</v>
      </c>
      <c r="J19" s="30">
        <f t="shared" si="0"/>
        <v>0.700492610837438</v>
      </c>
      <c r="K19" s="17" t="s">
        <v>20</v>
      </c>
      <c r="L19" s="20">
        <v>60</v>
      </c>
      <c r="M19" s="20">
        <f t="shared" si="1"/>
        <v>42660</v>
      </c>
    </row>
    <row r="20" ht="28" customHeight="1" spans="1:13">
      <c r="A20" s="20">
        <v>16</v>
      </c>
      <c r="B20" s="20" t="s">
        <v>17</v>
      </c>
      <c r="C20" s="18" t="s">
        <v>56</v>
      </c>
      <c r="D20" s="19" t="s">
        <v>57</v>
      </c>
      <c r="E20" s="23" t="s">
        <v>58</v>
      </c>
      <c r="F20" s="19">
        <v>810</v>
      </c>
      <c r="G20" s="20">
        <v>651</v>
      </c>
      <c r="H20" s="17">
        <f>460+320+30</f>
        <v>810</v>
      </c>
      <c r="I20" s="17">
        <f>432+187+30</f>
        <v>649</v>
      </c>
      <c r="J20" s="30">
        <f t="shared" si="0"/>
        <v>0.801234567901235</v>
      </c>
      <c r="K20" s="17" t="s">
        <v>20</v>
      </c>
      <c r="L20" s="20">
        <v>60</v>
      </c>
      <c r="M20" s="20">
        <f t="shared" si="1"/>
        <v>38940</v>
      </c>
    </row>
    <row r="21" ht="28" customHeight="1" spans="1:13">
      <c r="A21" s="20">
        <v>17</v>
      </c>
      <c r="B21" s="20" t="s">
        <v>17</v>
      </c>
      <c r="C21" s="18" t="s">
        <v>59</v>
      </c>
      <c r="D21" s="19" t="s">
        <v>60</v>
      </c>
      <c r="E21" s="23" t="s">
        <v>61</v>
      </c>
      <c r="F21" s="19">
        <v>1357</v>
      </c>
      <c r="G21" s="20">
        <v>1047</v>
      </c>
      <c r="H21" s="17">
        <v>1294</v>
      </c>
      <c r="I21" s="17">
        <f>150+248+508.4</f>
        <v>906.4</v>
      </c>
      <c r="J21" s="30">
        <f t="shared" si="0"/>
        <v>0.700463678516229</v>
      </c>
      <c r="K21" s="17" t="s">
        <v>20</v>
      </c>
      <c r="L21" s="20">
        <v>60</v>
      </c>
      <c r="M21" s="20">
        <f t="shared" si="1"/>
        <v>54384</v>
      </c>
    </row>
    <row r="22" ht="28" customHeight="1" spans="1:13">
      <c r="A22" s="20">
        <v>18</v>
      </c>
      <c r="B22" s="20" t="s">
        <v>17</v>
      </c>
      <c r="C22" s="18" t="s">
        <v>62</v>
      </c>
      <c r="D22" s="19" t="s">
        <v>62</v>
      </c>
      <c r="E22" s="23" t="s">
        <v>63</v>
      </c>
      <c r="F22" s="19">
        <v>712</v>
      </c>
      <c r="G22" s="20">
        <v>522</v>
      </c>
      <c r="H22" s="17">
        <f>550+162</f>
        <v>712</v>
      </c>
      <c r="I22" s="17">
        <f>368+133.01</f>
        <v>501.01</v>
      </c>
      <c r="J22" s="30">
        <f t="shared" si="0"/>
        <v>0.703665730337079</v>
      </c>
      <c r="K22" s="17" t="s">
        <v>20</v>
      </c>
      <c r="L22" s="20">
        <v>60</v>
      </c>
      <c r="M22" s="20">
        <f t="shared" si="1"/>
        <v>30060.6</v>
      </c>
    </row>
    <row r="23" ht="28" customHeight="1" spans="1:13">
      <c r="A23" s="20">
        <v>19</v>
      </c>
      <c r="B23" s="20" t="s">
        <v>17</v>
      </c>
      <c r="C23" s="18" t="s">
        <v>64</v>
      </c>
      <c r="D23" s="19" t="s">
        <v>65</v>
      </c>
      <c r="E23" s="23" t="s">
        <v>66</v>
      </c>
      <c r="F23" s="19">
        <v>1650</v>
      </c>
      <c r="G23" s="20">
        <v>1186</v>
      </c>
      <c r="H23" s="17">
        <v>1650</v>
      </c>
      <c r="I23" s="17">
        <v>1155</v>
      </c>
      <c r="J23" s="30">
        <f t="shared" si="0"/>
        <v>0.7</v>
      </c>
      <c r="K23" s="17" t="s">
        <v>20</v>
      </c>
      <c r="L23" s="20">
        <v>60</v>
      </c>
      <c r="M23" s="20">
        <f t="shared" si="1"/>
        <v>69300</v>
      </c>
    </row>
    <row r="24" ht="28" customHeight="1" spans="1:13">
      <c r="A24" s="20">
        <v>20</v>
      </c>
      <c r="B24" s="20" t="s">
        <v>17</v>
      </c>
      <c r="C24" s="18" t="s">
        <v>67</v>
      </c>
      <c r="D24" s="19" t="s">
        <v>68</v>
      </c>
      <c r="E24" s="22" t="s">
        <v>69</v>
      </c>
      <c r="F24" s="19">
        <v>685</v>
      </c>
      <c r="G24" s="20">
        <v>492</v>
      </c>
      <c r="H24" s="17">
        <v>685</v>
      </c>
      <c r="I24" s="17">
        <v>481</v>
      </c>
      <c r="J24" s="30">
        <f t="shared" si="0"/>
        <v>0.702189781021898</v>
      </c>
      <c r="K24" s="17" t="s">
        <v>20</v>
      </c>
      <c r="L24" s="20">
        <v>60</v>
      </c>
      <c r="M24" s="20">
        <f t="shared" si="1"/>
        <v>28860</v>
      </c>
    </row>
    <row r="25" ht="28" customHeight="1" spans="1:13">
      <c r="A25" s="20">
        <v>21</v>
      </c>
      <c r="B25" s="20" t="s">
        <v>17</v>
      </c>
      <c r="C25" s="18" t="s">
        <v>70</v>
      </c>
      <c r="D25" s="19" t="s">
        <v>70</v>
      </c>
      <c r="E25" s="21" t="s">
        <v>71</v>
      </c>
      <c r="F25" s="19">
        <v>830</v>
      </c>
      <c r="G25" s="20">
        <v>595</v>
      </c>
      <c r="H25" s="17">
        <f>440+390</f>
        <v>830</v>
      </c>
      <c r="I25" s="17">
        <f>338.3+257.8</f>
        <v>596.1</v>
      </c>
      <c r="J25" s="30">
        <f t="shared" si="0"/>
        <v>0.718192771084337</v>
      </c>
      <c r="K25" s="17" t="s">
        <v>20</v>
      </c>
      <c r="L25" s="20">
        <v>60</v>
      </c>
      <c r="M25" s="20">
        <f t="shared" si="1"/>
        <v>35766</v>
      </c>
    </row>
    <row r="26" ht="28" customHeight="1" spans="1:13">
      <c r="A26" s="20">
        <v>22</v>
      </c>
      <c r="B26" s="20" t="s">
        <v>17</v>
      </c>
      <c r="C26" s="18" t="s">
        <v>72</v>
      </c>
      <c r="D26" s="19" t="s">
        <v>73</v>
      </c>
      <c r="E26" s="23" t="s">
        <v>74</v>
      </c>
      <c r="F26" s="19">
        <v>2000</v>
      </c>
      <c r="G26" s="20">
        <v>1420</v>
      </c>
      <c r="H26" s="17">
        <f>600+700+700</f>
        <v>2000</v>
      </c>
      <c r="I26" s="17">
        <f>428+617.7+357</f>
        <v>1402.7</v>
      </c>
      <c r="J26" s="30">
        <f t="shared" si="0"/>
        <v>0.70135</v>
      </c>
      <c r="K26" s="17" t="s">
        <v>20</v>
      </c>
      <c r="L26" s="20">
        <v>60</v>
      </c>
      <c r="M26" s="20">
        <f t="shared" si="1"/>
        <v>84162</v>
      </c>
    </row>
    <row r="27" ht="28" customHeight="1" spans="1:13">
      <c r="A27" s="20">
        <v>23</v>
      </c>
      <c r="B27" s="20" t="s">
        <v>17</v>
      </c>
      <c r="C27" s="18" t="s">
        <v>75</v>
      </c>
      <c r="D27" s="19" t="s">
        <v>75</v>
      </c>
      <c r="E27" s="22" t="s">
        <v>76</v>
      </c>
      <c r="F27" s="19">
        <v>740</v>
      </c>
      <c r="G27" s="20">
        <v>525</v>
      </c>
      <c r="H27" s="17">
        <v>714</v>
      </c>
      <c r="I27" s="17">
        <v>500</v>
      </c>
      <c r="J27" s="30">
        <f t="shared" si="0"/>
        <v>0.700280112044818</v>
      </c>
      <c r="K27" s="17" t="s">
        <v>20</v>
      </c>
      <c r="L27" s="20">
        <v>60</v>
      </c>
      <c r="M27" s="20">
        <f t="shared" si="1"/>
        <v>30000</v>
      </c>
    </row>
    <row r="28" ht="28" customHeight="1" spans="1:13">
      <c r="A28" s="20">
        <v>24</v>
      </c>
      <c r="B28" s="20" t="s">
        <v>17</v>
      </c>
      <c r="C28" s="18" t="s">
        <v>77</v>
      </c>
      <c r="D28" s="19" t="s">
        <v>77</v>
      </c>
      <c r="E28" s="22" t="s">
        <v>69</v>
      </c>
      <c r="F28" s="19">
        <v>320</v>
      </c>
      <c r="G28" s="20">
        <v>226</v>
      </c>
      <c r="H28" s="17">
        <v>320</v>
      </c>
      <c r="I28" s="17">
        <v>226</v>
      </c>
      <c r="J28" s="30">
        <f t="shared" si="0"/>
        <v>0.70625</v>
      </c>
      <c r="K28" s="17" t="s">
        <v>20</v>
      </c>
      <c r="L28" s="20">
        <v>60</v>
      </c>
      <c r="M28" s="20">
        <f t="shared" si="1"/>
        <v>13560</v>
      </c>
    </row>
    <row r="29" ht="28" customHeight="1" spans="1:13">
      <c r="A29" s="20">
        <v>25</v>
      </c>
      <c r="B29" s="20" t="s">
        <v>17</v>
      </c>
      <c r="C29" s="18" t="s">
        <v>78</v>
      </c>
      <c r="D29" s="19" t="s">
        <v>78</v>
      </c>
      <c r="E29" s="22" t="s">
        <v>79</v>
      </c>
      <c r="F29" s="19">
        <v>635</v>
      </c>
      <c r="G29" s="20">
        <v>446.7</v>
      </c>
      <c r="H29" s="17">
        <v>600</v>
      </c>
      <c r="I29" s="17">
        <v>424</v>
      </c>
      <c r="J29" s="30">
        <f t="shared" si="0"/>
        <v>0.706666666666667</v>
      </c>
      <c r="K29" s="17" t="s">
        <v>20</v>
      </c>
      <c r="L29" s="20">
        <v>60</v>
      </c>
      <c r="M29" s="20">
        <f t="shared" si="1"/>
        <v>25440</v>
      </c>
    </row>
    <row r="30" ht="28" customHeight="1" spans="1:13">
      <c r="A30" s="20">
        <v>26</v>
      </c>
      <c r="B30" s="20" t="s">
        <v>17</v>
      </c>
      <c r="C30" s="18" t="s">
        <v>80</v>
      </c>
      <c r="D30" s="19" t="s">
        <v>80</v>
      </c>
      <c r="E30" s="22" t="s">
        <v>81</v>
      </c>
      <c r="F30" s="19">
        <v>300</v>
      </c>
      <c r="G30" s="20">
        <v>211</v>
      </c>
      <c r="H30" s="17">
        <v>300</v>
      </c>
      <c r="I30" s="17">
        <v>211</v>
      </c>
      <c r="J30" s="30">
        <f t="shared" si="0"/>
        <v>0.703333333333333</v>
      </c>
      <c r="K30" s="17" t="s">
        <v>20</v>
      </c>
      <c r="L30" s="20">
        <v>60</v>
      </c>
      <c r="M30" s="20">
        <f t="shared" si="1"/>
        <v>12660</v>
      </c>
    </row>
    <row r="31" ht="28" customHeight="1" spans="1:13">
      <c r="A31" s="20">
        <v>27</v>
      </c>
      <c r="B31" s="20" t="s">
        <v>17</v>
      </c>
      <c r="C31" s="18" t="s">
        <v>82</v>
      </c>
      <c r="D31" s="19" t="s">
        <v>82</v>
      </c>
      <c r="E31" s="22" t="s">
        <v>83</v>
      </c>
      <c r="F31" s="19">
        <v>470</v>
      </c>
      <c r="G31" s="20">
        <v>330</v>
      </c>
      <c r="H31" s="17">
        <v>470</v>
      </c>
      <c r="I31" s="17">
        <v>330</v>
      </c>
      <c r="J31" s="30">
        <f t="shared" si="0"/>
        <v>0.702127659574468</v>
      </c>
      <c r="K31" s="17" t="s">
        <v>20</v>
      </c>
      <c r="L31" s="20">
        <v>60</v>
      </c>
      <c r="M31" s="20">
        <f t="shared" si="1"/>
        <v>19800</v>
      </c>
    </row>
    <row r="32" ht="28" customHeight="1" spans="1:13">
      <c r="A32" s="20">
        <v>28</v>
      </c>
      <c r="B32" s="20" t="s">
        <v>17</v>
      </c>
      <c r="C32" s="18" t="s">
        <v>84</v>
      </c>
      <c r="D32" s="19" t="s">
        <v>85</v>
      </c>
      <c r="E32" s="22" t="s">
        <v>76</v>
      </c>
      <c r="F32" s="19">
        <v>510</v>
      </c>
      <c r="G32" s="20">
        <v>358</v>
      </c>
      <c r="H32" s="17">
        <v>510</v>
      </c>
      <c r="I32" s="17">
        <v>377</v>
      </c>
      <c r="J32" s="30">
        <f t="shared" si="0"/>
        <v>0.73921568627451</v>
      </c>
      <c r="K32" s="17" t="s">
        <v>20</v>
      </c>
      <c r="L32" s="20">
        <v>60</v>
      </c>
      <c r="M32" s="20">
        <f t="shared" si="1"/>
        <v>22620</v>
      </c>
    </row>
    <row r="33" ht="28" customHeight="1" spans="1:13">
      <c r="A33" s="20">
        <v>29</v>
      </c>
      <c r="B33" s="20" t="s">
        <v>17</v>
      </c>
      <c r="C33" s="18" t="s">
        <v>86</v>
      </c>
      <c r="D33" s="19" t="s">
        <v>87</v>
      </c>
      <c r="E33" s="22" t="s">
        <v>88</v>
      </c>
      <c r="F33" s="19">
        <v>620</v>
      </c>
      <c r="G33" s="20">
        <v>435</v>
      </c>
      <c r="H33" s="17">
        <v>440</v>
      </c>
      <c r="I33" s="17">
        <v>309.48</v>
      </c>
      <c r="J33" s="30">
        <f t="shared" si="0"/>
        <v>0.703363636363636</v>
      </c>
      <c r="K33" s="17" t="s">
        <v>20</v>
      </c>
      <c r="L33" s="20">
        <v>60</v>
      </c>
      <c r="M33" s="20">
        <f t="shared" si="1"/>
        <v>18568.8</v>
      </c>
    </row>
    <row r="34" ht="28" customHeight="1" spans="1:13">
      <c r="A34" s="20">
        <v>30</v>
      </c>
      <c r="B34" s="20" t="s">
        <v>17</v>
      </c>
      <c r="C34" s="18" t="s">
        <v>89</v>
      </c>
      <c r="D34" s="19" t="s">
        <v>90</v>
      </c>
      <c r="E34" s="22" t="s">
        <v>91</v>
      </c>
      <c r="F34" s="19">
        <v>307</v>
      </c>
      <c r="G34" s="20">
        <v>215</v>
      </c>
      <c r="H34" s="17">
        <v>307</v>
      </c>
      <c r="I34" s="17">
        <v>215</v>
      </c>
      <c r="J34" s="30">
        <f t="shared" si="0"/>
        <v>0.700325732899023</v>
      </c>
      <c r="K34" s="17" t="s">
        <v>20</v>
      </c>
      <c r="L34" s="20">
        <v>60</v>
      </c>
      <c r="M34" s="20">
        <f t="shared" si="1"/>
        <v>12900</v>
      </c>
    </row>
    <row r="35" ht="28" customHeight="1" spans="1:13">
      <c r="A35" s="20">
        <v>31</v>
      </c>
      <c r="B35" s="20" t="s">
        <v>17</v>
      </c>
      <c r="C35" s="18" t="s">
        <v>92</v>
      </c>
      <c r="D35" s="19" t="s">
        <v>92</v>
      </c>
      <c r="E35" s="22" t="s">
        <v>93</v>
      </c>
      <c r="F35" s="19">
        <v>300</v>
      </c>
      <c r="G35" s="20">
        <v>210</v>
      </c>
      <c r="H35" s="17">
        <v>300</v>
      </c>
      <c r="I35" s="17">
        <v>211.6</v>
      </c>
      <c r="J35" s="30">
        <f t="shared" si="0"/>
        <v>0.705333333333333</v>
      </c>
      <c r="K35" s="17" t="s">
        <v>20</v>
      </c>
      <c r="L35" s="20">
        <v>60</v>
      </c>
      <c r="M35" s="20">
        <f t="shared" si="1"/>
        <v>12696</v>
      </c>
    </row>
    <row r="36" ht="28" customHeight="1" spans="1:13">
      <c r="A36" s="20">
        <v>32</v>
      </c>
      <c r="B36" s="20" t="s">
        <v>94</v>
      </c>
      <c r="C36" s="13" t="s">
        <v>95</v>
      </c>
      <c r="D36" s="20" t="s">
        <v>96</v>
      </c>
      <c r="E36" s="24" t="s">
        <v>97</v>
      </c>
      <c r="F36" s="20">
        <v>696.7</v>
      </c>
      <c r="G36" s="20">
        <v>587.7</v>
      </c>
      <c r="H36" s="20">
        <f>394+150+152.7</f>
        <v>696.7</v>
      </c>
      <c r="I36" s="20">
        <f>256.6+150+141</f>
        <v>547.6</v>
      </c>
      <c r="J36" s="31">
        <f t="shared" si="0"/>
        <v>0.785991100904263</v>
      </c>
      <c r="K36" s="17" t="s">
        <v>20</v>
      </c>
      <c r="L36" s="20">
        <v>60</v>
      </c>
      <c r="M36" s="20">
        <f t="shared" si="1"/>
        <v>32856</v>
      </c>
    </row>
    <row r="37" ht="28" customHeight="1" spans="1:13">
      <c r="A37" s="20">
        <v>33</v>
      </c>
      <c r="B37" s="20" t="s">
        <v>94</v>
      </c>
      <c r="C37" s="13" t="s">
        <v>98</v>
      </c>
      <c r="D37" s="20" t="s">
        <v>99</v>
      </c>
      <c r="E37" s="20" t="s">
        <v>100</v>
      </c>
      <c r="F37" s="13">
        <v>345</v>
      </c>
      <c r="G37" s="20">
        <v>345</v>
      </c>
      <c r="H37" s="20">
        <v>345</v>
      </c>
      <c r="I37" s="20">
        <v>310.8</v>
      </c>
      <c r="J37" s="31">
        <f t="shared" si="0"/>
        <v>0.900869565217391</v>
      </c>
      <c r="K37" s="17" t="s">
        <v>20</v>
      </c>
      <c r="L37" s="20">
        <v>60</v>
      </c>
      <c r="M37" s="20">
        <f t="shared" si="1"/>
        <v>18648</v>
      </c>
    </row>
    <row r="38" ht="28" customHeight="1" spans="1:13">
      <c r="A38" s="20">
        <v>34</v>
      </c>
      <c r="B38" s="20" t="s">
        <v>94</v>
      </c>
      <c r="C38" s="13" t="s">
        <v>101</v>
      </c>
      <c r="D38" s="20" t="s">
        <v>102</v>
      </c>
      <c r="E38" s="25" t="s">
        <v>103</v>
      </c>
      <c r="F38" s="20">
        <v>500</v>
      </c>
      <c r="G38" s="20">
        <v>260</v>
      </c>
      <c r="H38" s="20">
        <v>340</v>
      </c>
      <c r="I38" s="20">
        <v>239</v>
      </c>
      <c r="J38" s="31">
        <f t="shared" si="0"/>
        <v>0.702941176470588</v>
      </c>
      <c r="K38" s="17" t="s">
        <v>20</v>
      </c>
      <c r="L38" s="20">
        <v>60</v>
      </c>
      <c r="M38" s="20">
        <f t="shared" si="1"/>
        <v>14340</v>
      </c>
    </row>
    <row r="39" ht="28" customHeight="1" spans="1:13">
      <c r="A39" s="20">
        <v>35</v>
      </c>
      <c r="B39" s="20" t="s">
        <v>94</v>
      </c>
      <c r="C39" s="13" t="s">
        <v>104</v>
      </c>
      <c r="D39" s="20"/>
      <c r="E39" s="13" t="s">
        <v>105</v>
      </c>
      <c r="F39" s="20">
        <v>301.95</v>
      </c>
      <c r="G39" s="20">
        <v>310.95</v>
      </c>
      <c r="H39" s="20">
        <v>310.95</v>
      </c>
      <c r="I39" s="20">
        <v>298.3</v>
      </c>
      <c r="J39" s="31">
        <f t="shared" si="0"/>
        <v>0.959318218363081</v>
      </c>
      <c r="K39" s="17" t="s">
        <v>20</v>
      </c>
      <c r="L39" s="20">
        <v>60</v>
      </c>
      <c r="M39" s="20">
        <f t="shared" si="1"/>
        <v>17898</v>
      </c>
    </row>
    <row r="40" ht="28" customHeight="1" spans="1:13">
      <c r="A40" s="20">
        <v>36</v>
      </c>
      <c r="B40" s="20" t="s">
        <v>106</v>
      </c>
      <c r="C40" s="13" t="s">
        <v>107</v>
      </c>
      <c r="D40" s="20" t="s">
        <v>108</v>
      </c>
      <c r="E40" s="20" t="s">
        <v>109</v>
      </c>
      <c r="F40" s="20">
        <v>365</v>
      </c>
      <c r="G40" s="20">
        <v>276</v>
      </c>
      <c r="H40" s="20">
        <v>365</v>
      </c>
      <c r="I40" s="20">
        <v>260</v>
      </c>
      <c r="J40" s="31">
        <f t="shared" si="0"/>
        <v>0.712328767123288</v>
      </c>
      <c r="K40" s="17" t="s">
        <v>20</v>
      </c>
      <c r="L40" s="20">
        <v>60</v>
      </c>
      <c r="M40" s="20">
        <f t="shared" si="1"/>
        <v>15600</v>
      </c>
    </row>
    <row r="41" ht="28" customHeight="1" spans="1:13">
      <c r="A41" s="20">
        <v>37</v>
      </c>
      <c r="B41" s="20" t="s">
        <v>106</v>
      </c>
      <c r="C41" s="13" t="s">
        <v>110</v>
      </c>
      <c r="D41" s="20" t="s">
        <v>111</v>
      </c>
      <c r="E41" s="20" t="s">
        <v>109</v>
      </c>
      <c r="F41" s="20">
        <v>316</v>
      </c>
      <c r="G41" s="20">
        <v>237</v>
      </c>
      <c r="H41" s="20">
        <v>300</v>
      </c>
      <c r="I41" s="20">
        <v>212</v>
      </c>
      <c r="J41" s="31">
        <f t="shared" si="0"/>
        <v>0.706666666666667</v>
      </c>
      <c r="K41" s="17" t="s">
        <v>20</v>
      </c>
      <c r="L41" s="20">
        <v>60</v>
      </c>
      <c r="M41" s="20">
        <f t="shared" si="1"/>
        <v>12720</v>
      </c>
    </row>
    <row r="42" ht="28" customHeight="1" spans="1:13">
      <c r="A42" s="20">
        <v>38</v>
      </c>
      <c r="B42" s="20" t="s">
        <v>106</v>
      </c>
      <c r="C42" s="20" t="s">
        <v>112</v>
      </c>
      <c r="D42" s="20" t="s">
        <v>112</v>
      </c>
      <c r="E42" s="20" t="s">
        <v>113</v>
      </c>
      <c r="F42" s="20">
        <v>746</v>
      </c>
      <c r="G42" s="20">
        <v>640</v>
      </c>
      <c r="H42" s="20">
        <v>746</v>
      </c>
      <c r="I42" s="20">
        <v>741.6</v>
      </c>
      <c r="J42" s="31">
        <f t="shared" si="0"/>
        <v>0.994101876675603</v>
      </c>
      <c r="K42" s="17" t="s">
        <v>20</v>
      </c>
      <c r="L42" s="20">
        <v>60</v>
      </c>
      <c r="M42" s="20">
        <f t="shared" si="1"/>
        <v>44496</v>
      </c>
    </row>
    <row r="43" ht="28" customHeight="1" spans="1:13">
      <c r="A43" s="20">
        <v>39</v>
      </c>
      <c r="B43" s="20" t="s">
        <v>106</v>
      </c>
      <c r="C43" s="13" t="s">
        <v>114</v>
      </c>
      <c r="D43" s="20" t="s">
        <v>115</v>
      </c>
      <c r="E43" s="20" t="s">
        <v>116</v>
      </c>
      <c r="F43" s="20">
        <v>960</v>
      </c>
      <c r="G43" s="20">
        <v>720</v>
      </c>
      <c r="H43" s="20">
        <v>960</v>
      </c>
      <c r="I43" s="20">
        <v>698</v>
      </c>
      <c r="J43" s="31">
        <f t="shared" si="0"/>
        <v>0.727083333333333</v>
      </c>
      <c r="K43" s="17" t="s">
        <v>20</v>
      </c>
      <c r="L43" s="20">
        <v>60</v>
      </c>
      <c r="M43" s="20">
        <f t="shared" si="1"/>
        <v>41880</v>
      </c>
    </row>
    <row r="44" ht="28" customHeight="1" spans="1:13">
      <c r="A44" s="20">
        <v>40</v>
      </c>
      <c r="B44" s="20" t="s">
        <v>106</v>
      </c>
      <c r="C44" s="13" t="s">
        <v>117</v>
      </c>
      <c r="D44" s="13" t="s">
        <v>117</v>
      </c>
      <c r="E44" s="20" t="s">
        <v>118</v>
      </c>
      <c r="F44" s="20">
        <v>308</v>
      </c>
      <c r="G44" s="20">
        <v>231</v>
      </c>
      <c r="H44" s="20">
        <v>308</v>
      </c>
      <c r="I44" s="20">
        <v>220</v>
      </c>
      <c r="J44" s="31">
        <f t="shared" si="0"/>
        <v>0.714285714285714</v>
      </c>
      <c r="K44" s="17" t="s">
        <v>20</v>
      </c>
      <c r="L44" s="20">
        <v>60</v>
      </c>
      <c r="M44" s="20">
        <f t="shared" si="1"/>
        <v>13200</v>
      </c>
    </row>
    <row r="45" ht="28" customHeight="1" spans="1:13">
      <c r="A45" s="20">
        <v>41</v>
      </c>
      <c r="B45" s="20" t="s">
        <v>106</v>
      </c>
      <c r="C45" s="13" t="s">
        <v>119</v>
      </c>
      <c r="D45" s="13" t="s">
        <v>119</v>
      </c>
      <c r="E45" s="20" t="s">
        <v>118</v>
      </c>
      <c r="F45" s="20">
        <v>311</v>
      </c>
      <c r="G45" s="20">
        <v>255</v>
      </c>
      <c r="H45" s="20">
        <v>311</v>
      </c>
      <c r="I45" s="20">
        <v>218</v>
      </c>
      <c r="J45" s="31">
        <f t="shared" si="0"/>
        <v>0.70096463022508</v>
      </c>
      <c r="K45" s="17" t="s">
        <v>20</v>
      </c>
      <c r="L45" s="20">
        <v>60</v>
      </c>
      <c r="M45" s="20">
        <f t="shared" si="1"/>
        <v>13080</v>
      </c>
    </row>
    <row r="46" ht="28" customHeight="1" spans="1:13">
      <c r="A46" s="20">
        <v>42</v>
      </c>
      <c r="B46" s="20" t="s">
        <v>106</v>
      </c>
      <c r="C46" s="13" t="s">
        <v>120</v>
      </c>
      <c r="D46" s="13" t="s">
        <v>120</v>
      </c>
      <c r="E46" s="20" t="s">
        <v>121</v>
      </c>
      <c r="F46" s="20">
        <v>420</v>
      </c>
      <c r="G46" s="20">
        <v>380</v>
      </c>
      <c r="H46" s="20">
        <v>350</v>
      </c>
      <c r="I46" s="20">
        <v>246</v>
      </c>
      <c r="J46" s="31">
        <f t="shared" si="0"/>
        <v>0.702857142857143</v>
      </c>
      <c r="K46" s="17" t="s">
        <v>20</v>
      </c>
      <c r="L46" s="20">
        <v>60</v>
      </c>
      <c r="M46" s="20">
        <f t="shared" si="1"/>
        <v>14760</v>
      </c>
    </row>
    <row r="47" ht="28" customHeight="1" spans="1:13">
      <c r="A47" s="20">
        <v>43</v>
      </c>
      <c r="B47" s="20" t="s">
        <v>106</v>
      </c>
      <c r="C47" s="13" t="s">
        <v>122</v>
      </c>
      <c r="D47" s="20" t="s">
        <v>123</v>
      </c>
      <c r="E47" s="20" t="s">
        <v>124</v>
      </c>
      <c r="F47" s="20">
        <v>630</v>
      </c>
      <c r="G47" s="20">
        <v>472</v>
      </c>
      <c r="H47" s="20">
        <v>630</v>
      </c>
      <c r="I47" s="20">
        <v>442</v>
      </c>
      <c r="J47" s="31">
        <f t="shared" si="0"/>
        <v>0.701587301587302</v>
      </c>
      <c r="K47" s="17" t="s">
        <v>20</v>
      </c>
      <c r="L47" s="20">
        <v>60</v>
      </c>
      <c r="M47" s="20">
        <f t="shared" si="1"/>
        <v>26520</v>
      </c>
    </row>
    <row r="48" ht="28" customHeight="1" spans="1:13">
      <c r="A48" s="20">
        <v>44</v>
      </c>
      <c r="B48" s="20" t="s">
        <v>106</v>
      </c>
      <c r="C48" s="13" t="s">
        <v>125</v>
      </c>
      <c r="D48" s="20" t="s">
        <v>126</v>
      </c>
      <c r="E48" s="20" t="s">
        <v>127</v>
      </c>
      <c r="F48" s="20">
        <v>306</v>
      </c>
      <c r="G48" s="20">
        <v>230</v>
      </c>
      <c r="H48" s="20">
        <v>306</v>
      </c>
      <c r="I48" s="20">
        <v>215</v>
      </c>
      <c r="J48" s="31">
        <f t="shared" si="0"/>
        <v>0.702614379084967</v>
      </c>
      <c r="K48" s="17" t="s">
        <v>20</v>
      </c>
      <c r="L48" s="20">
        <v>60</v>
      </c>
      <c r="M48" s="20">
        <f t="shared" si="1"/>
        <v>12900</v>
      </c>
    </row>
    <row r="49" ht="28" customHeight="1" spans="1:13">
      <c r="A49" s="20">
        <v>45</v>
      </c>
      <c r="B49" s="20" t="s">
        <v>106</v>
      </c>
      <c r="C49" s="13" t="s">
        <v>128</v>
      </c>
      <c r="D49" s="13" t="s">
        <v>128</v>
      </c>
      <c r="E49" s="20" t="s">
        <v>129</v>
      </c>
      <c r="F49" s="20">
        <v>440</v>
      </c>
      <c r="G49" s="20">
        <v>340</v>
      </c>
      <c r="H49" s="20">
        <v>400</v>
      </c>
      <c r="I49" s="20">
        <v>281</v>
      </c>
      <c r="J49" s="31">
        <f t="shared" si="0"/>
        <v>0.7025</v>
      </c>
      <c r="K49" s="17" t="s">
        <v>20</v>
      </c>
      <c r="L49" s="20">
        <v>60</v>
      </c>
      <c r="M49" s="20">
        <f t="shared" si="1"/>
        <v>16860</v>
      </c>
    </row>
    <row r="50" ht="28" customHeight="1" spans="1:13">
      <c r="A50" s="20">
        <v>46</v>
      </c>
      <c r="B50" s="20" t="s">
        <v>106</v>
      </c>
      <c r="C50" s="13" t="s">
        <v>130</v>
      </c>
      <c r="D50" s="13" t="s">
        <v>130</v>
      </c>
      <c r="E50" s="20" t="s">
        <v>131</v>
      </c>
      <c r="F50" s="20">
        <v>360</v>
      </c>
      <c r="G50" s="20">
        <v>280</v>
      </c>
      <c r="H50" s="20">
        <v>360</v>
      </c>
      <c r="I50" s="20">
        <v>258</v>
      </c>
      <c r="J50" s="31">
        <f t="shared" si="0"/>
        <v>0.716666666666667</v>
      </c>
      <c r="K50" s="17" t="s">
        <v>20</v>
      </c>
      <c r="L50" s="20">
        <v>60</v>
      </c>
      <c r="M50" s="20">
        <f t="shared" si="1"/>
        <v>15480</v>
      </c>
    </row>
    <row r="51" ht="28" customHeight="1" spans="1:13">
      <c r="A51" s="20">
        <v>47</v>
      </c>
      <c r="B51" s="20" t="s">
        <v>132</v>
      </c>
      <c r="C51" s="18" t="s">
        <v>133</v>
      </c>
      <c r="D51" s="19" t="s">
        <v>134</v>
      </c>
      <c r="E51" s="19" t="s">
        <v>135</v>
      </c>
      <c r="F51" s="19">
        <v>400</v>
      </c>
      <c r="G51" s="20">
        <v>399.45</v>
      </c>
      <c r="H51" s="17">
        <v>300</v>
      </c>
      <c r="I51" s="17">
        <v>223.2</v>
      </c>
      <c r="J51" s="30">
        <f t="shared" si="0"/>
        <v>0.744</v>
      </c>
      <c r="K51" s="17" t="s">
        <v>20</v>
      </c>
      <c r="L51" s="20">
        <v>60</v>
      </c>
      <c r="M51" s="20">
        <f t="shared" si="1"/>
        <v>13392</v>
      </c>
    </row>
    <row r="52" ht="28" customHeight="1" spans="1:13">
      <c r="A52" s="20">
        <v>48</v>
      </c>
      <c r="B52" s="20" t="s">
        <v>132</v>
      </c>
      <c r="C52" s="18" t="s">
        <v>136</v>
      </c>
      <c r="D52" s="19" t="s">
        <v>137</v>
      </c>
      <c r="E52" s="19" t="s">
        <v>138</v>
      </c>
      <c r="F52" s="19">
        <v>1650</v>
      </c>
      <c r="G52" s="20">
        <v>1630.47</v>
      </c>
      <c r="H52" s="17">
        <v>1600</v>
      </c>
      <c r="I52" s="17">
        <v>1121.3</v>
      </c>
      <c r="J52" s="30">
        <f t="shared" si="0"/>
        <v>0.7008125</v>
      </c>
      <c r="K52" s="17" t="s">
        <v>20</v>
      </c>
      <c r="L52" s="20">
        <v>60</v>
      </c>
      <c r="M52" s="20">
        <f t="shared" si="1"/>
        <v>67278</v>
      </c>
    </row>
    <row r="53" ht="28" customHeight="1" spans="1:13">
      <c r="A53" s="20">
        <v>49</v>
      </c>
      <c r="B53" s="20" t="s">
        <v>132</v>
      </c>
      <c r="C53" s="18" t="s">
        <v>139</v>
      </c>
      <c r="D53" s="19" t="s">
        <v>139</v>
      </c>
      <c r="E53" s="19" t="s">
        <v>140</v>
      </c>
      <c r="F53" s="19">
        <v>806.7</v>
      </c>
      <c r="G53" s="20">
        <v>798.85</v>
      </c>
      <c r="H53" s="17">
        <v>806.7</v>
      </c>
      <c r="I53" s="17">
        <v>566.34</v>
      </c>
      <c r="J53" s="30">
        <f t="shared" si="0"/>
        <v>0.702045370026032</v>
      </c>
      <c r="K53" s="17" t="s">
        <v>20</v>
      </c>
      <c r="L53" s="20">
        <v>60</v>
      </c>
      <c r="M53" s="20">
        <f t="shared" si="1"/>
        <v>33980.4</v>
      </c>
    </row>
    <row r="54" ht="28" customHeight="1" spans="1:13">
      <c r="A54" s="20">
        <v>50</v>
      </c>
      <c r="B54" s="20" t="s">
        <v>132</v>
      </c>
      <c r="C54" s="18" t="s">
        <v>141</v>
      </c>
      <c r="D54" s="19" t="s">
        <v>141</v>
      </c>
      <c r="E54" s="19" t="s">
        <v>142</v>
      </c>
      <c r="F54" s="19">
        <v>1321</v>
      </c>
      <c r="G54" s="20">
        <v>1203.93</v>
      </c>
      <c r="H54" s="17">
        <v>1280</v>
      </c>
      <c r="I54" s="17">
        <v>900</v>
      </c>
      <c r="J54" s="30">
        <f t="shared" si="0"/>
        <v>0.703125</v>
      </c>
      <c r="K54" s="17" t="s">
        <v>20</v>
      </c>
      <c r="L54" s="20">
        <v>60</v>
      </c>
      <c r="M54" s="20">
        <f t="shared" si="1"/>
        <v>54000</v>
      </c>
    </row>
    <row r="55" ht="28" customHeight="1" spans="1:13">
      <c r="A55" s="20">
        <v>51</v>
      </c>
      <c r="B55" s="20" t="s">
        <v>132</v>
      </c>
      <c r="C55" s="18" t="s">
        <v>143</v>
      </c>
      <c r="D55" s="19" t="s">
        <v>143</v>
      </c>
      <c r="E55" s="19" t="s">
        <v>142</v>
      </c>
      <c r="F55" s="19">
        <v>1307</v>
      </c>
      <c r="G55" s="20">
        <v>1186.79</v>
      </c>
      <c r="H55" s="17">
        <v>1200</v>
      </c>
      <c r="I55" s="17">
        <v>845.75</v>
      </c>
      <c r="J55" s="30">
        <f t="shared" si="0"/>
        <v>0.704791666666667</v>
      </c>
      <c r="K55" s="17" t="s">
        <v>20</v>
      </c>
      <c r="L55" s="20">
        <v>60</v>
      </c>
      <c r="M55" s="20">
        <f t="shared" si="1"/>
        <v>50745</v>
      </c>
    </row>
    <row r="56" ht="28" customHeight="1" spans="1:13">
      <c r="A56" s="20">
        <v>52</v>
      </c>
      <c r="B56" s="20" t="s">
        <v>132</v>
      </c>
      <c r="C56" s="18" t="s">
        <v>144</v>
      </c>
      <c r="D56" s="19" t="s">
        <v>144</v>
      </c>
      <c r="E56" s="19" t="s">
        <v>142</v>
      </c>
      <c r="F56" s="19">
        <v>536</v>
      </c>
      <c r="G56" s="20">
        <v>529.96</v>
      </c>
      <c r="H56" s="17">
        <v>536</v>
      </c>
      <c r="I56" s="17">
        <v>377</v>
      </c>
      <c r="J56" s="30">
        <f t="shared" si="0"/>
        <v>0.703358208955224</v>
      </c>
      <c r="K56" s="17" t="s">
        <v>20</v>
      </c>
      <c r="L56" s="20">
        <v>60</v>
      </c>
      <c r="M56" s="20">
        <f t="shared" si="1"/>
        <v>22620</v>
      </c>
    </row>
    <row r="57" ht="28" customHeight="1" spans="1:13">
      <c r="A57" s="20">
        <v>53</v>
      </c>
      <c r="B57" s="20" t="s">
        <v>132</v>
      </c>
      <c r="C57" s="18" t="s">
        <v>145</v>
      </c>
      <c r="D57" s="19" t="s">
        <v>146</v>
      </c>
      <c r="E57" s="19" t="s">
        <v>147</v>
      </c>
      <c r="F57" s="19">
        <f>403.19+128.65</f>
        <v>531.84</v>
      </c>
      <c r="G57" s="20">
        <f>416.76+110.34</f>
        <v>527.1</v>
      </c>
      <c r="H57" s="19">
        <f>403.19+128.65</f>
        <v>531.84</v>
      </c>
      <c r="I57" s="17">
        <f>292+110.34</f>
        <v>402.34</v>
      </c>
      <c r="J57" s="30">
        <f t="shared" si="0"/>
        <v>0.756505716004814</v>
      </c>
      <c r="K57" s="17" t="s">
        <v>20</v>
      </c>
      <c r="L57" s="20">
        <v>60</v>
      </c>
      <c r="M57" s="20">
        <f t="shared" si="1"/>
        <v>24140.4</v>
      </c>
    </row>
    <row r="58" ht="28" customHeight="1" spans="1:13">
      <c r="A58" s="20">
        <v>54</v>
      </c>
      <c r="B58" s="20" t="s">
        <v>132</v>
      </c>
      <c r="C58" s="18" t="s">
        <v>148</v>
      </c>
      <c r="D58" s="19" t="s">
        <v>149</v>
      </c>
      <c r="E58" s="19" t="s">
        <v>150</v>
      </c>
      <c r="F58" s="19">
        <f>196+178</f>
        <v>374</v>
      </c>
      <c r="G58" s="20">
        <f>125.52+178</f>
        <v>303.52</v>
      </c>
      <c r="H58" s="17">
        <f>196+178</f>
        <v>374</v>
      </c>
      <c r="I58" s="17">
        <f>117.66+148</f>
        <v>265.66</v>
      </c>
      <c r="J58" s="30">
        <f t="shared" si="0"/>
        <v>0.710320855614973</v>
      </c>
      <c r="K58" s="17" t="s">
        <v>20</v>
      </c>
      <c r="L58" s="20">
        <v>60</v>
      </c>
      <c r="M58" s="20">
        <f t="shared" si="1"/>
        <v>15939.6</v>
      </c>
    </row>
    <row r="59" ht="28" customHeight="1" spans="1:13">
      <c r="A59" s="20">
        <v>55</v>
      </c>
      <c r="B59" s="20" t="s">
        <v>132</v>
      </c>
      <c r="C59" s="18" t="s">
        <v>151</v>
      </c>
      <c r="D59" s="19" t="s">
        <v>151</v>
      </c>
      <c r="E59" s="19" t="s">
        <v>152</v>
      </c>
      <c r="F59" s="19">
        <f>137.66+496.81</f>
        <v>634.47</v>
      </c>
      <c r="G59" s="20">
        <f>99.59+430</f>
        <v>529.59</v>
      </c>
      <c r="H59" s="17">
        <f>137.66+430</f>
        <v>567.66</v>
      </c>
      <c r="I59" s="17">
        <f>94+303.46</f>
        <v>397.46</v>
      </c>
      <c r="J59" s="30">
        <f t="shared" si="0"/>
        <v>0.700172638551245</v>
      </c>
      <c r="K59" s="17" t="s">
        <v>20</v>
      </c>
      <c r="L59" s="20">
        <v>60</v>
      </c>
      <c r="M59" s="20">
        <f t="shared" si="1"/>
        <v>23847.6</v>
      </c>
    </row>
    <row r="60" ht="28" customHeight="1" spans="1:13">
      <c r="A60" s="20">
        <v>56</v>
      </c>
      <c r="B60" s="20" t="s">
        <v>132</v>
      </c>
      <c r="C60" s="18" t="s">
        <v>153</v>
      </c>
      <c r="D60" s="19" t="s">
        <v>154</v>
      </c>
      <c r="E60" s="19" t="s">
        <v>155</v>
      </c>
      <c r="F60" s="19">
        <v>466.8</v>
      </c>
      <c r="G60" s="20">
        <v>405.9</v>
      </c>
      <c r="H60" s="19">
        <v>365</v>
      </c>
      <c r="I60" s="17">
        <v>256</v>
      </c>
      <c r="J60" s="30">
        <f t="shared" si="0"/>
        <v>0.701369863013699</v>
      </c>
      <c r="K60" s="17" t="s">
        <v>20</v>
      </c>
      <c r="L60" s="20">
        <v>60</v>
      </c>
      <c r="M60" s="20">
        <f t="shared" si="1"/>
        <v>15360</v>
      </c>
    </row>
    <row r="61" ht="28" customHeight="1" spans="1:13">
      <c r="A61" s="20">
        <v>57</v>
      </c>
      <c r="B61" s="20" t="s">
        <v>132</v>
      </c>
      <c r="C61" s="18" t="s">
        <v>156</v>
      </c>
      <c r="D61" s="19" t="s">
        <v>157</v>
      </c>
      <c r="E61" s="19" t="s">
        <v>155</v>
      </c>
      <c r="F61" s="19">
        <v>394.8</v>
      </c>
      <c r="G61" s="20">
        <v>392.95</v>
      </c>
      <c r="H61" s="19">
        <v>360</v>
      </c>
      <c r="I61" s="17">
        <v>254.2</v>
      </c>
      <c r="J61" s="30">
        <f t="shared" si="0"/>
        <v>0.706111111111111</v>
      </c>
      <c r="K61" s="17" t="s">
        <v>20</v>
      </c>
      <c r="L61" s="20">
        <v>60</v>
      </c>
      <c r="M61" s="20">
        <f t="shared" si="1"/>
        <v>15252</v>
      </c>
    </row>
    <row r="62" ht="28" customHeight="1" spans="1:13">
      <c r="A62" s="20">
        <v>58</v>
      </c>
      <c r="B62" s="20" t="s">
        <v>132</v>
      </c>
      <c r="C62" s="18" t="s">
        <v>158</v>
      </c>
      <c r="D62" s="19" t="s">
        <v>158</v>
      </c>
      <c r="E62" s="19" t="s">
        <v>159</v>
      </c>
      <c r="F62" s="19">
        <v>1551.43</v>
      </c>
      <c r="G62" s="20">
        <v>1446.48</v>
      </c>
      <c r="H62" s="19">
        <v>1051</v>
      </c>
      <c r="I62" s="17">
        <v>736</v>
      </c>
      <c r="J62" s="30">
        <f t="shared" si="0"/>
        <v>0.700285442435776</v>
      </c>
      <c r="K62" s="17" t="s">
        <v>20</v>
      </c>
      <c r="L62" s="20">
        <v>60</v>
      </c>
      <c r="M62" s="20">
        <f t="shared" si="1"/>
        <v>44160</v>
      </c>
    </row>
    <row r="63" ht="28" customHeight="1" spans="1:13">
      <c r="A63" s="20">
        <v>59</v>
      </c>
      <c r="B63" s="20" t="s">
        <v>132</v>
      </c>
      <c r="C63" s="18" t="s">
        <v>160</v>
      </c>
      <c r="D63" s="19" t="s">
        <v>161</v>
      </c>
      <c r="E63" s="19" t="s">
        <v>159</v>
      </c>
      <c r="F63" s="19">
        <v>305</v>
      </c>
      <c r="G63" s="20">
        <v>302</v>
      </c>
      <c r="H63" s="17">
        <v>305</v>
      </c>
      <c r="I63" s="17">
        <v>214</v>
      </c>
      <c r="J63" s="30">
        <f t="shared" si="0"/>
        <v>0.701639344262295</v>
      </c>
      <c r="K63" s="17" t="s">
        <v>20</v>
      </c>
      <c r="L63" s="20">
        <v>60</v>
      </c>
      <c r="M63" s="20">
        <f t="shared" si="1"/>
        <v>12840</v>
      </c>
    </row>
    <row r="64" ht="28" customHeight="1" spans="1:13">
      <c r="A64" s="20">
        <v>60</v>
      </c>
      <c r="B64" s="20" t="s">
        <v>132</v>
      </c>
      <c r="C64" s="18" t="s">
        <v>162</v>
      </c>
      <c r="D64" s="19" t="s">
        <v>163</v>
      </c>
      <c r="E64" s="19" t="s">
        <v>164</v>
      </c>
      <c r="F64" s="19">
        <v>1100</v>
      </c>
      <c r="G64" s="20">
        <v>1091.79</v>
      </c>
      <c r="H64" s="17">
        <v>1100</v>
      </c>
      <c r="I64" s="17">
        <v>790</v>
      </c>
      <c r="J64" s="30">
        <f t="shared" si="0"/>
        <v>0.718181818181818</v>
      </c>
      <c r="K64" s="17" t="s">
        <v>20</v>
      </c>
      <c r="L64" s="20">
        <v>60</v>
      </c>
      <c r="M64" s="20">
        <f t="shared" si="1"/>
        <v>47400</v>
      </c>
    </row>
    <row r="65" ht="28" customHeight="1" spans="1:13">
      <c r="A65" s="20">
        <v>61</v>
      </c>
      <c r="B65" s="20" t="s">
        <v>132</v>
      </c>
      <c r="C65" s="18" t="s">
        <v>165</v>
      </c>
      <c r="D65" s="19" t="s">
        <v>166</v>
      </c>
      <c r="E65" s="19" t="s">
        <v>167</v>
      </c>
      <c r="F65" s="19">
        <v>722.41</v>
      </c>
      <c r="G65" s="20">
        <v>549.55</v>
      </c>
      <c r="H65" s="17">
        <v>412</v>
      </c>
      <c r="I65" s="17">
        <v>289.5</v>
      </c>
      <c r="J65" s="30">
        <f t="shared" si="0"/>
        <v>0.702669902912621</v>
      </c>
      <c r="K65" s="17" t="s">
        <v>20</v>
      </c>
      <c r="L65" s="20">
        <v>60</v>
      </c>
      <c r="M65" s="20">
        <f t="shared" si="1"/>
        <v>17370</v>
      </c>
    </row>
    <row r="66" ht="28" customHeight="1" spans="1:13">
      <c r="A66" s="20">
        <v>62</v>
      </c>
      <c r="B66" s="20" t="s">
        <v>168</v>
      </c>
      <c r="C66" s="18" t="s">
        <v>169</v>
      </c>
      <c r="D66" s="19" t="s">
        <v>170</v>
      </c>
      <c r="E66" s="32" t="s">
        <v>171</v>
      </c>
      <c r="F66" s="19">
        <v>1514</v>
      </c>
      <c r="G66" s="20">
        <v>1315</v>
      </c>
      <c r="H66" s="19">
        <v>530</v>
      </c>
      <c r="I66" s="17">
        <f>294.3+80</f>
        <v>374.3</v>
      </c>
      <c r="J66" s="30">
        <f t="shared" si="0"/>
        <v>0.70622641509434</v>
      </c>
      <c r="K66" s="17" t="s">
        <v>20</v>
      </c>
      <c r="L66" s="20">
        <v>60</v>
      </c>
      <c r="M66" s="20">
        <f t="shared" si="1"/>
        <v>22458</v>
      </c>
    </row>
    <row r="67" ht="28" customHeight="1" spans="1:13">
      <c r="A67" s="20">
        <v>63</v>
      </c>
      <c r="B67" s="20" t="s">
        <v>168</v>
      </c>
      <c r="C67" s="18" t="s">
        <v>172</v>
      </c>
      <c r="D67" s="19" t="s">
        <v>173</v>
      </c>
      <c r="E67" s="32" t="s">
        <v>174</v>
      </c>
      <c r="F67" s="19">
        <v>1581.3</v>
      </c>
      <c r="G67" s="20">
        <v>1435</v>
      </c>
      <c r="H67" s="19">
        <v>940</v>
      </c>
      <c r="I67" s="17">
        <f>170+241+250</f>
        <v>661</v>
      </c>
      <c r="J67" s="30">
        <f t="shared" si="0"/>
        <v>0.703191489361702</v>
      </c>
      <c r="K67" s="17" t="s">
        <v>20</v>
      </c>
      <c r="L67" s="20">
        <v>60</v>
      </c>
      <c r="M67" s="20">
        <f t="shared" si="1"/>
        <v>39660</v>
      </c>
    </row>
    <row r="68" ht="28" customHeight="1" spans="1:13">
      <c r="A68" s="20">
        <v>64</v>
      </c>
      <c r="B68" s="20" t="s">
        <v>168</v>
      </c>
      <c r="C68" s="18" t="s">
        <v>175</v>
      </c>
      <c r="D68" s="19" t="s">
        <v>175</v>
      </c>
      <c r="E68" s="18" t="s">
        <v>176</v>
      </c>
      <c r="F68" s="19">
        <v>460</v>
      </c>
      <c r="G68" s="20">
        <v>432.3</v>
      </c>
      <c r="H68" s="19">
        <v>304</v>
      </c>
      <c r="I68" s="17">
        <v>213</v>
      </c>
      <c r="J68" s="30">
        <f t="shared" si="0"/>
        <v>0.700657894736842</v>
      </c>
      <c r="K68" s="17" t="s">
        <v>20</v>
      </c>
      <c r="L68" s="20">
        <v>60</v>
      </c>
      <c r="M68" s="20">
        <f t="shared" si="1"/>
        <v>12780</v>
      </c>
    </row>
    <row r="69" ht="28" customHeight="1" spans="1:13">
      <c r="A69" s="20">
        <v>65</v>
      </c>
      <c r="B69" s="20" t="s">
        <v>168</v>
      </c>
      <c r="C69" s="18" t="s">
        <v>177</v>
      </c>
      <c r="D69" s="19" t="s">
        <v>177</v>
      </c>
      <c r="E69" s="18" t="s">
        <v>178</v>
      </c>
      <c r="F69" s="19">
        <v>315</v>
      </c>
      <c r="G69" s="20">
        <v>271</v>
      </c>
      <c r="H69" s="17">
        <v>315</v>
      </c>
      <c r="I69" s="17">
        <v>230</v>
      </c>
      <c r="J69" s="30">
        <f t="shared" ref="J69:J132" si="2">I69/H69</f>
        <v>0.73015873015873</v>
      </c>
      <c r="K69" s="17" t="s">
        <v>20</v>
      </c>
      <c r="L69" s="20">
        <v>60</v>
      </c>
      <c r="M69" s="20">
        <f t="shared" si="1"/>
        <v>13800</v>
      </c>
    </row>
    <row r="70" ht="28" customHeight="1" spans="1:13">
      <c r="A70" s="20">
        <v>66</v>
      </c>
      <c r="B70" s="20" t="s">
        <v>168</v>
      </c>
      <c r="C70" s="18" t="s">
        <v>179</v>
      </c>
      <c r="D70" s="19" t="s">
        <v>180</v>
      </c>
      <c r="E70" s="18" t="s">
        <v>181</v>
      </c>
      <c r="F70" s="19">
        <v>355</v>
      </c>
      <c r="G70" s="20">
        <v>355</v>
      </c>
      <c r="H70" s="17">
        <v>355</v>
      </c>
      <c r="I70" s="17">
        <v>258</v>
      </c>
      <c r="J70" s="30">
        <f t="shared" si="2"/>
        <v>0.726760563380282</v>
      </c>
      <c r="K70" s="17" t="s">
        <v>20</v>
      </c>
      <c r="L70" s="20">
        <v>60</v>
      </c>
      <c r="M70" s="20">
        <f t="shared" ref="M70:M133" si="3">I70*L70</f>
        <v>15480</v>
      </c>
    </row>
    <row r="71" ht="28" customHeight="1" spans="1:13">
      <c r="A71" s="20">
        <v>67</v>
      </c>
      <c r="B71" s="20" t="s">
        <v>168</v>
      </c>
      <c r="C71" s="18" t="s">
        <v>182</v>
      </c>
      <c r="D71" s="19" t="s">
        <v>183</v>
      </c>
      <c r="E71" s="32" t="s">
        <v>176</v>
      </c>
      <c r="F71" s="19">
        <v>653</v>
      </c>
      <c r="G71" s="20">
        <v>542</v>
      </c>
      <c r="H71" s="17">
        <v>370</v>
      </c>
      <c r="I71" s="17">
        <v>260</v>
      </c>
      <c r="J71" s="30">
        <f t="shared" si="2"/>
        <v>0.702702702702703</v>
      </c>
      <c r="K71" s="17" t="s">
        <v>20</v>
      </c>
      <c r="L71" s="20">
        <v>60</v>
      </c>
      <c r="M71" s="20">
        <f t="shared" si="3"/>
        <v>15600</v>
      </c>
    </row>
    <row r="72" ht="28" customHeight="1" spans="1:13">
      <c r="A72" s="20">
        <v>68</v>
      </c>
      <c r="B72" s="20" t="s">
        <v>168</v>
      </c>
      <c r="C72" s="18" t="s">
        <v>184</v>
      </c>
      <c r="D72" s="19" t="s">
        <v>185</v>
      </c>
      <c r="E72" s="18" t="s">
        <v>186</v>
      </c>
      <c r="F72" s="19">
        <v>472.84</v>
      </c>
      <c r="G72" s="20">
        <v>472.84</v>
      </c>
      <c r="H72" s="17">
        <v>472.84</v>
      </c>
      <c r="I72" s="17">
        <v>340</v>
      </c>
      <c r="J72" s="30">
        <f t="shared" si="2"/>
        <v>0.71905930124355</v>
      </c>
      <c r="K72" s="17" t="s">
        <v>20</v>
      </c>
      <c r="L72" s="20">
        <v>60</v>
      </c>
      <c r="M72" s="20">
        <f t="shared" si="3"/>
        <v>20400</v>
      </c>
    </row>
    <row r="73" ht="28" customHeight="1" spans="1:13">
      <c r="A73" s="20">
        <v>69</v>
      </c>
      <c r="B73" s="20" t="s">
        <v>168</v>
      </c>
      <c r="C73" s="18" t="s">
        <v>187</v>
      </c>
      <c r="D73" s="19" t="s">
        <v>187</v>
      </c>
      <c r="E73" s="33" t="s">
        <v>188</v>
      </c>
      <c r="F73" s="19">
        <v>364.3</v>
      </c>
      <c r="G73" s="20">
        <v>297</v>
      </c>
      <c r="H73" s="17">
        <v>350</v>
      </c>
      <c r="I73" s="17">
        <f>141.5+110</f>
        <v>251.5</v>
      </c>
      <c r="J73" s="30">
        <f t="shared" si="2"/>
        <v>0.718571428571429</v>
      </c>
      <c r="K73" s="17" t="s">
        <v>20</v>
      </c>
      <c r="L73" s="20">
        <v>60</v>
      </c>
      <c r="M73" s="20">
        <f t="shared" si="3"/>
        <v>15090</v>
      </c>
    </row>
    <row r="74" ht="28" customHeight="1" spans="1:13">
      <c r="A74" s="20">
        <v>70</v>
      </c>
      <c r="B74" s="20" t="s">
        <v>168</v>
      </c>
      <c r="C74" s="18" t="s">
        <v>189</v>
      </c>
      <c r="D74" s="19" t="s">
        <v>189</v>
      </c>
      <c r="E74" s="18" t="s">
        <v>190</v>
      </c>
      <c r="F74" s="19">
        <v>330.25</v>
      </c>
      <c r="G74" s="20">
        <v>244</v>
      </c>
      <c r="H74" s="17">
        <v>330.25</v>
      </c>
      <c r="I74" s="17">
        <v>232</v>
      </c>
      <c r="J74" s="30">
        <f t="shared" si="2"/>
        <v>0.702498107494323</v>
      </c>
      <c r="K74" s="17" t="s">
        <v>20</v>
      </c>
      <c r="L74" s="20">
        <v>60</v>
      </c>
      <c r="M74" s="20">
        <f t="shared" si="3"/>
        <v>13920</v>
      </c>
    </row>
    <row r="75" ht="28" customHeight="1" spans="1:13">
      <c r="A75" s="20">
        <v>71</v>
      </c>
      <c r="B75" s="20" t="s">
        <v>168</v>
      </c>
      <c r="C75" s="18" t="s">
        <v>191</v>
      </c>
      <c r="D75" s="19" t="s">
        <v>191</v>
      </c>
      <c r="E75" s="18" t="s">
        <v>192</v>
      </c>
      <c r="F75" s="19">
        <v>321</v>
      </c>
      <c r="G75" s="20">
        <v>321</v>
      </c>
      <c r="H75" s="17">
        <v>300</v>
      </c>
      <c r="I75" s="17">
        <f>136+45+29</f>
        <v>210</v>
      </c>
      <c r="J75" s="30">
        <f t="shared" si="2"/>
        <v>0.7</v>
      </c>
      <c r="K75" s="17" t="s">
        <v>20</v>
      </c>
      <c r="L75" s="20">
        <v>60</v>
      </c>
      <c r="M75" s="20">
        <f t="shared" si="3"/>
        <v>12600</v>
      </c>
    </row>
    <row r="76" ht="28" customHeight="1" spans="1:13">
      <c r="A76" s="20">
        <v>72</v>
      </c>
      <c r="B76" s="20" t="s">
        <v>168</v>
      </c>
      <c r="C76" s="18" t="s">
        <v>193</v>
      </c>
      <c r="D76" s="19" t="s">
        <v>193</v>
      </c>
      <c r="E76" s="18" t="s">
        <v>194</v>
      </c>
      <c r="F76" s="19">
        <v>331</v>
      </c>
      <c r="G76" s="20">
        <v>300.6</v>
      </c>
      <c r="H76" s="17">
        <v>300</v>
      </c>
      <c r="I76" s="17">
        <f>140+50+20</f>
        <v>210</v>
      </c>
      <c r="J76" s="30">
        <f t="shared" si="2"/>
        <v>0.7</v>
      </c>
      <c r="K76" s="17" t="s">
        <v>20</v>
      </c>
      <c r="L76" s="20">
        <v>60</v>
      </c>
      <c r="M76" s="20">
        <f t="shared" si="3"/>
        <v>12600</v>
      </c>
    </row>
    <row r="77" ht="28" customHeight="1" spans="1:13">
      <c r="A77" s="20">
        <v>73</v>
      </c>
      <c r="B77" s="20" t="s">
        <v>168</v>
      </c>
      <c r="C77" s="18" t="s">
        <v>195</v>
      </c>
      <c r="D77" s="19" t="s">
        <v>195</v>
      </c>
      <c r="E77" s="18" t="s">
        <v>190</v>
      </c>
      <c r="F77" s="19">
        <v>305</v>
      </c>
      <c r="G77" s="20">
        <v>305</v>
      </c>
      <c r="H77" s="17">
        <v>305</v>
      </c>
      <c r="I77" s="17">
        <v>214</v>
      </c>
      <c r="J77" s="30">
        <f t="shared" si="2"/>
        <v>0.701639344262295</v>
      </c>
      <c r="K77" s="17" t="s">
        <v>20</v>
      </c>
      <c r="L77" s="20">
        <v>60</v>
      </c>
      <c r="M77" s="20">
        <f t="shared" si="3"/>
        <v>12840</v>
      </c>
    </row>
    <row r="78" ht="28" customHeight="1" spans="1:13">
      <c r="A78" s="20">
        <v>74</v>
      </c>
      <c r="B78" s="20" t="s">
        <v>168</v>
      </c>
      <c r="C78" s="18" t="s">
        <v>196</v>
      </c>
      <c r="D78" s="19" t="s">
        <v>197</v>
      </c>
      <c r="E78" s="32" t="s">
        <v>198</v>
      </c>
      <c r="F78" s="19">
        <v>443.8</v>
      </c>
      <c r="G78" s="20">
        <v>313.66</v>
      </c>
      <c r="H78" s="17">
        <v>342</v>
      </c>
      <c r="I78" s="17">
        <f>83+157.08</f>
        <v>240.08</v>
      </c>
      <c r="J78" s="30">
        <f t="shared" si="2"/>
        <v>0.701988304093567</v>
      </c>
      <c r="K78" s="17" t="s">
        <v>20</v>
      </c>
      <c r="L78" s="20">
        <v>60</v>
      </c>
      <c r="M78" s="20">
        <f t="shared" si="3"/>
        <v>14404.8</v>
      </c>
    </row>
    <row r="79" ht="35" customHeight="1" spans="1:13">
      <c r="A79" s="20">
        <v>75</v>
      </c>
      <c r="B79" s="20" t="s">
        <v>168</v>
      </c>
      <c r="C79" s="18" t="s">
        <v>199</v>
      </c>
      <c r="D79" s="19" t="s">
        <v>199</v>
      </c>
      <c r="E79" s="23" t="s">
        <v>200</v>
      </c>
      <c r="F79" s="19">
        <v>304</v>
      </c>
      <c r="G79" s="20">
        <v>295</v>
      </c>
      <c r="H79" s="17">
        <f>218+86</f>
        <v>304</v>
      </c>
      <c r="I79" s="17">
        <f>190+40</f>
        <v>230</v>
      </c>
      <c r="J79" s="30">
        <f t="shared" si="2"/>
        <v>0.756578947368421</v>
      </c>
      <c r="K79" s="17" t="s">
        <v>20</v>
      </c>
      <c r="L79" s="20">
        <v>60</v>
      </c>
      <c r="M79" s="20">
        <f t="shared" si="3"/>
        <v>13800</v>
      </c>
    </row>
    <row r="80" ht="28" customHeight="1" spans="1:13">
      <c r="A80" s="20">
        <v>76</v>
      </c>
      <c r="B80" s="20" t="s">
        <v>201</v>
      </c>
      <c r="C80" s="13" t="s">
        <v>202</v>
      </c>
      <c r="D80" s="20" t="s">
        <v>203</v>
      </c>
      <c r="E80" s="34" t="s">
        <v>204</v>
      </c>
      <c r="F80" s="20">
        <v>1798.15</v>
      </c>
      <c r="G80" s="20">
        <v>1383.3</v>
      </c>
      <c r="H80" s="20">
        <v>514</v>
      </c>
      <c r="I80" s="20">
        <v>360</v>
      </c>
      <c r="J80" s="38">
        <f t="shared" si="2"/>
        <v>0.700389105058366</v>
      </c>
      <c r="K80" s="17" t="s">
        <v>20</v>
      </c>
      <c r="L80" s="20">
        <v>60</v>
      </c>
      <c r="M80" s="20">
        <f t="shared" si="3"/>
        <v>21600</v>
      </c>
    </row>
    <row r="81" ht="28" customHeight="1" spans="1:13">
      <c r="A81" s="20">
        <v>77</v>
      </c>
      <c r="B81" s="20" t="s">
        <v>201</v>
      </c>
      <c r="C81" s="13" t="s">
        <v>205</v>
      </c>
      <c r="D81" s="20" t="s">
        <v>205</v>
      </c>
      <c r="E81" s="25" t="s">
        <v>206</v>
      </c>
      <c r="F81" s="20">
        <v>1040.6</v>
      </c>
      <c r="G81" s="20">
        <v>841.7</v>
      </c>
      <c r="H81" s="20">
        <v>690</v>
      </c>
      <c r="I81" s="20">
        <v>484.1</v>
      </c>
      <c r="J81" s="38">
        <f t="shared" si="2"/>
        <v>0.701594202898551</v>
      </c>
      <c r="K81" s="17" t="s">
        <v>20</v>
      </c>
      <c r="L81" s="20">
        <v>60</v>
      </c>
      <c r="M81" s="20">
        <f t="shared" si="3"/>
        <v>29046</v>
      </c>
    </row>
    <row r="82" ht="28" customHeight="1" spans="1:13">
      <c r="A82" s="20">
        <v>78</v>
      </c>
      <c r="B82" s="20" t="s">
        <v>201</v>
      </c>
      <c r="C82" s="13" t="s">
        <v>207</v>
      </c>
      <c r="D82" s="20" t="s">
        <v>207</v>
      </c>
      <c r="E82" s="20" t="s">
        <v>208</v>
      </c>
      <c r="F82" s="20">
        <v>300</v>
      </c>
      <c r="G82" s="20">
        <v>220.1</v>
      </c>
      <c r="H82" s="20">
        <v>300</v>
      </c>
      <c r="I82" s="20">
        <v>290</v>
      </c>
      <c r="J82" s="38">
        <f t="shared" si="2"/>
        <v>0.966666666666667</v>
      </c>
      <c r="K82" s="17" t="s">
        <v>20</v>
      </c>
      <c r="L82" s="20">
        <v>60</v>
      </c>
      <c r="M82" s="20">
        <f t="shared" si="3"/>
        <v>17400</v>
      </c>
    </row>
    <row r="83" ht="28" customHeight="1" spans="1:13">
      <c r="A83" s="20">
        <v>79</v>
      </c>
      <c r="B83" s="20" t="s">
        <v>201</v>
      </c>
      <c r="C83" s="13" t="s">
        <v>209</v>
      </c>
      <c r="D83" s="20" t="s">
        <v>210</v>
      </c>
      <c r="E83" s="13" t="s">
        <v>211</v>
      </c>
      <c r="F83" s="20">
        <v>500</v>
      </c>
      <c r="G83" s="20">
        <v>472.3</v>
      </c>
      <c r="H83" s="20">
        <v>500</v>
      </c>
      <c r="I83" s="20">
        <v>370</v>
      </c>
      <c r="J83" s="38">
        <f t="shared" si="2"/>
        <v>0.74</v>
      </c>
      <c r="K83" s="17" t="s">
        <v>20</v>
      </c>
      <c r="L83" s="20">
        <v>60</v>
      </c>
      <c r="M83" s="20">
        <f t="shared" si="3"/>
        <v>22200</v>
      </c>
    </row>
    <row r="84" ht="28" customHeight="1" spans="1:13">
      <c r="A84" s="20">
        <v>80</v>
      </c>
      <c r="B84" s="20" t="s">
        <v>201</v>
      </c>
      <c r="C84" s="13" t="s">
        <v>212</v>
      </c>
      <c r="D84" s="20" t="s">
        <v>212</v>
      </c>
      <c r="E84" s="13" t="s">
        <v>213</v>
      </c>
      <c r="F84" s="20">
        <v>1119.7</v>
      </c>
      <c r="G84" s="20">
        <v>1081.2</v>
      </c>
      <c r="H84" s="20">
        <v>520</v>
      </c>
      <c r="I84" s="20">
        <v>367</v>
      </c>
      <c r="J84" s="38">
        <f t="shared" si="2"/>
        <v>0.705769230769231</v>
      </c>
      <c r="K84" s="17" t="s">
        <v>20</v>
      </c>
      <c r="L84" s="20">
        <v>60</v>
      </c>
      <c r="M84" s="20">
        <f t="shared" si="3"/>
        <v>22020</v>
      </c>
    </row>
    <row r="85" ht="28" customHeight="1" spans="1:13">
      <c r="A85" s="20">
        <v>81</v>
      </c>
      <c r="B85" s="20" t="s">
        <v>201</v>
      </c>
      <c r="C85" s="13" t="s">
        <v>214</v>
      </c>
      <c r="D85" s="35" t="s">
        <v>215</v>
      </c>
      <c r="E85" s="35" t="s">
        <v>216</v>
      </c>
      <c r="F85" s="20">
        <v>417.97</v>
      </c>
      <c r="G85" s="35">
        <v>392</v>
      </c>
      <c r="H85" s="20">
        <v>330</v>
      </c>
      <c r="I85" s="20">
        <v>231.6</v>
      </c>
      <c r="J85" s="38">
        <f t="shared" si="2"/>
        <v>0.701818181818182</v>
      </c>
      <c r="K85" s="17" t="s">
        <v>20</v>
      </c>
      <c r="L85" s="20">
        <v>60</v>
      </c>
      <c r="M85" s="20">
        <f t="shared" si="3"/>
        <v>13896</v>
      </c>
    </row>
    <row r="86" ht="28" customHeight="1" spans="1:13">
      <c r="A86" s="20">
        <v>82</v>
      </c>
      <c r="B86" s="36" t="s">
        <v>217</v>
      </c>
      <c r="C86" s="18" t="s">
        <v>218</v>
      </c>
      <c r="D86" s="19" t="s">
        <v>218</v>
      </c>
      <c r="E86" s="20" t="s">
        <v>219</v>
      </c>
      <c r="F86" s="19">
        <v>677</v>
      </c>
      <c r="G86" s="20">
        <v>645</v>
      </c>
      <c r="H86" s="13">
        <v>305</v>
      </c>
      <c r="I86" s="13">
        <v>214.7</v>
      </c>
      <c r="J86" s="38">
        <f t="shared" si="2"/>
        <v>0.703934426229508</v>
      </c>
      <c r="K86" s="17" t="s">
        <v>20</v>
      </c>
      <c r="L86" s="20">
        <v>60</v>
      </c>
      <c r="M86" s="20">
        <f t="shared" si="3"/>
        <v>12882</v>
      </c>
    </row>
    <row r="87" ht="28" customHeight="1" spans="1:13">
      <c r="A87" s="20">
        <v>83</v>
      </c>
      <c r="B87" s="36" t="s">
        <v>217</v>
      </c>
      <c r="C87" s="18" t="s">
        <v>220</v>
      </c>
      <c r="D87" s="19" t="s">
        <v>220</v>
      </c>
      <c r="E87" s="20" t="s">
        <v>221</v>
      </c>
      <c r="F87" s="19">
        <v>310</v>
      </c>
      <c r="G87" s="20">
        <v>300</v>
      </c>
      <c r="H87" s="13">
        <v>310</v>
      </c>
      <c r="I87" s="13">
        <v>230</v>
      </c>
      <c r="J87" s="38">
        <f t="shared" si="2"/>
        <v>0.741935483870968</v>
      </c>
      <c r="K87" s="17" t="s">
        <v>20</v>
      </c>
      <c r="L87" s="20">
        <v>60</v>
      </c>
      <c r="M87" s="20">
        <f t="shared" si="3"/>
        <v>13800</v>
      </c>
    </row>
    <row r="88" ht="28" customHeight="1" spans="1:13">
      <c r="A88" s="20">
        <v>84</v>
      </c>
      <c r="B88" s="36" t="s">
        <v>217</v>
      </c>
      <c r="C88" s="18" t="s">
        <v>222</v>
      </c>
      <c r="D88" s="19" t="s">
        <v>222</v>
      </c>
      <c r="E88" s="20" t="s">
        <v>223</v>
      </c>
      <c r="F88" s="19">
        <v>603.5</v>
      </c>
      <c r="G88" s="20">
        <v>575</v>
      </c>
      <c r="H88" s="13">
        <v>340</v>
      </c>
      <c r="I88" s="13">
        <v>241</v>
      </c>
      <c r="J88" s="38">
        <f t="shared" si="2"/>
        <v>0.708823529411765</v>
      </c>
      <c r="K88" s="17" t="s">
        <v>20</v>
      </c>
      <c r="L88" s="20">
        <v>60</v>
      </c>
      <c r="M88" s="20">
        <f t="shared" si="3"/>
        <v>14460</v>
      </c>
    </row>
    <row r="89" ht="28" customHeight="1" spans="1:13">
      <c r="A89" s="20">
        <v>85</v>
      </c>
      <c r="B89" s="36" t="s">
        <v>217</v>
      </c>
      <c r="C89" s="13" t="s">
        <v>224</v>
      </c>
      <c r="D89" s="20" t="s">
        <v>224</v>
      </c>
      <c r="E89" s="13" t="s">
        <v>225</v>
      </c>
      <c r="F89" s="20">
        <v>630</v>
      </c>
      <c r="G89" s="20">
        <v>600</v>
      </c>
      <c r="H89" s="13">
        <v>350</v>
      </c>
      <c r="I89" s="20">
        <v>247.9</v>
      </c>
      <c r="J89" s="38">
        <f t="shared" si="2"/>
        <v>0.708285714285714</v>
      </c>
      <c r="K89" s="17" t="s">
        <v>20</v>
      </c>
      <c r="L89" s="20">
        <v>60</v>
      </c>
      <c r="M89" s="20">
        <f t="shared" si="3"/>
        <v>14874</v>
      </c>
    </row>
    <row r="90" ht="28" customHeight="1" spans="1:13">
      <c r="A90" s="20">
        <v>86</v>
      </c>
      <c r="B90" s="36" t="s">
        <v>226</v>
      </c>
      <c r="C90" s="18" t="s">
        <v>227</v>
      </c>
      <c r="D90" s="19" t="s">
        <v>227</v>
      </c>
      <c r="E90" s="19" t="s">
        <v>228</v>
      </c>
      <c r="F90" s="19">
        <v>520</v>
      </c>
      <c r="G90" s="20">
        <v>510</v>
      </c>
      <c r="H90" s="13">
        <v>305</v>
      </c>
      <c r="I90" s="13">
        <v>215</v>
      </c>
      <c r="J90" s="38">
        <f t="shared" si="2"/>
        <v>0.704918032786885</v>
      </c>
      <c r="K90" s="17" t="s">
        <v>20</v>
      </c>
      <c r="L90" s="20">
        <v>60</v>
      </c>
      <c r="M90" s="20">
        <f t="shared" si="3"/>
        <v>12900</v>
      </c>
    </row>
    <row r="91" ht="28" customHeight="1" spans="1:13">
      <c r="A91" s="20">
        <v>87</v>
      </c>
      <c r="B91" s="36" t="s">
        <v>226</v>
      </c>
      <c r="C91" s="18" t="s">
        <v>229</v>
      </c>
      <c r="D91" s="19" t="s">
        <v>230</v>
      </c>
      <c r="E91" s="19" t="s">
        <v>231</v>
      </c>
      <c r="F91" s="19">
        <v>776</v>
      </c>
      <c r="G91" s="20">
        <v>660</v>
      </c>
      <c r="H91" s="13">
        <v>618</v>
      </c>
      <c r="I91" s="13">
        <v>433</v>
      </c>
      <c r="J91" s="38">
        <f t="shared" si="2"/>
        <v>0.700647249190938</v>
      </c>
      <c r="K91" s="17" t="s">
        <v>20</v>
      </c>
      <c r="L91" s="20">
        <v>60</v>
      </c>
      <c r="M91" s="20">
        <f t="shared" si="3"/>
        <v>25980</v>
      </c>
    </row>
    <row r="92" ht="28" customHeight="1" spans="1:13">
      <c r="A92" s="20">
        <v>88</v>
      </c>
      <c r="B92" s="36" t="s">
        <v>226</v>
      </c>
      <c r="C92" s="18" t="s">
        <v>232</v>
      </c>
      <c r="D92" s="19" t="s">
        <v>232</v>
      </c>
      <c r="E92" s="19" t="s">
        <v>233</v>
      </c>
      <c r="F92" s="19">
        <v>410</v>
      </c>
      <c r="G92" s="20">
        <v>400</v>
      </c>
      <c r="H92" s="13">
        <v>305</v>
      </c>
      <c r="I92" s="13">
        <v>214</v>
      </c>
      <c r="J92" s="38">
        <f t="shared" si="2"/>
        <v>0.701639344262295</v>
      </c>
      <c r="K92" s="17" t="s">
        <v>20</v>
      </c>
      <c r="L92" s="20">
        <v>60</v>
      </c>
      <c r="M92" s="20">
        <f t="shared" si="3"/>
        <v>12840</v>
      </c>
    </row>
    <row r="93" ht="28" customHeight="1" spans="1:13">
      <c r="A93" s="20">
        <v>89</v>
      </c>
      <c r="B93" s="36" t="s">
        <v>226</v>
      </c>
      <c r="C93" s="18" t="s">
        <v>234</v>
      </c>
      <c r="D93" s="19" t="s">
        <v>234</v>
      </c>
      <c r="E93" s="19" t="s">
        <v>235</v>
      </c>
      <c r="F93" s="19">
        <v>313</v>
      </c>
      <c r="G93" s="20">
        <v>308</v>
      </c>
      <c r="H93" s="13">
        <v>300</v>
      </c>
      <c r="I93" s="13">
        <v>212.3</v>
      </c>
      <c r="J93" s="38">
        <f t="shared" si="2"/>
        <v>0.707666666666667</v>
      </c>
      <c r="K93" s="17" t="s">
        <v>20</v>
      </c>
      <c r="L93" s="20">
        <v>60</v>
      </c>
      <c r="M93" s="20">
        <f t="shared" si="3"/>
        <v>12738</v>
      </c>
    </row>
    <row r="94" ht="28" customHeight="1" spans="1:13">
      <c r="A94" s="20">
        <v>90</v>
      </c>
      <c r="B94" s="36" t="s">
        <v>226</v>
      </c>
      <c r="C94" s="18" t="s">
        <v>236</v>
      </c>
      <c r="D94" s="19" t="s">
        <v>237</v>
      </c>
      <c r="E94" s="18" t="s">
        <v>238</v>
      </c>
      <c r="F94" s="19">
        <v>1256</v>
      </c>
      <c r="G94" s="20">
        <v>931</v>
      </c>
      <c r="H94" s="13">
        <v>750</v>
      </c>
      <c r="I94" s="13">
        <v>526</v>
      </c>
      <c r="J94" s="38">
        <f t="shared" si="2"/>
        <v>0.701333333333333</v>
      </c>
      <c r="K94" s="17" t="s">
        <v>20</v>
      </c>
      <c r="L94" s="20">
        <v>60</v>
      </c>
      <c r="M94" s="20">
        <f t="shared" si="3"/>
        <v>31560</v>
      </c>
    </row>
    <row r="95" ht="28" customHeight="1" spans="1:13">
      <c r="A95" s="20">
        <v>91</v>
      </c>
      <c r="B95" s="36" t="s">
        <v>226</v>
      </c>
      <c r="C95" s="18" t="s">
        <v>239</v>
      </c>
      <c r="D95" s="19" t="s">
        <v>240</v>
      </c>
      <c r="E95" s="19" t="s">
        <v>241</v>
      </c>
      <c r="F95" s="19">
        <v>510</v>
      </c>
      <c r="G95" s="20">
        <v>510</v>
      </c>
      <c r="H95" s="13">
        <v>315</v>
      </c>
      <c r="I95" s="13">
        <v>221.2</v>
      </c>
      <c r="J95" s="38">
        <f t="shared" si="2"/>
        <v>0.702222222222222</v>
      </c>
      <c r="K95" s="17" t="s">
        <v>20</v>
      </c>
      <c r="L95" s="20">
        <v>60</v>
      </c>
      <c r="M95" s="20">
        <f t="shared" si="3"/>
        <v>13272</v>
      </c>
    </row>
    <row r="96" ht="28" customHeight="1" spans="1:13">
      <c r="A96" s="20">
        <v>92</v>
      </c>
      <c r="B96" s="36" t="s">
        <v>226</v>
      </c>
      <c r="C96" s="18" t="s">
        <v>242</v>
      </c>
      <c r="D96" s="19" t="s">
        <v>242</v>
      </c>
      <c r="E96" s="19" t="s">
        <v>243</v>
      </c>
      <c r="F96" s="19">
        <v>490</v>
      </c>
      <c r="G96" s="20">
        <v>480</v>
      </c>
      <c r="H96" s="13">
        <v>324</v>
      </c>
      <c r="I96" s="13">
        <v>228</v>
      </c>
      <c r="J96" s="38">
        <f t="shared" si="2"/>
        <v>0.703703703703704</v>
      </c>
      <c r="K96" s="17" t="s">
        <v>20</v>
      </c>
      <c r="L96" s="20">
        <v>60</v>
      </c>
      <c r="M96" s="20">
        <f t="shared" si="3"/>
        <v>13680</v>
      </c>
    </row>
    <row r="97" ht="28" customHeight="1" spans="1:13">
      <c r="A97" s="20">
        <v>93</v>
      </c>
      <c r="B97" s="36" t="s">
        <v>226</v>
      </c>
      <c r="C97" s="18" t="s">
        <v>244</v>
      </c>
      <c r="D97" s="19" t="s">
        <v>244</v>
      </c>
      <c r="E97" s="19" t="s">
        <v>245</v>
      </c>
      <c r="F97" s="19">
        <v>770</v>
      </c>
      <c r="G97" s="20">
        <v>731</v>
      </c>
      <c r="H97" s="13">
        <v>312</v>
      </c>
      <c r="I97" s="13">
        <v>220</v>
      </c>
      <c r="J97" s="38">
        <f t="shared" si="2"/>
        <v>0.705128205128205</v>
      </c>
      <c r="K97" s="17" t="s">
        <v>20</v>
      </c>
      <c r="L97" s="20">
        <v>60</v>
      </c>
      <c r="M97" s="20">
        <f t="shared" si="3"/>
        <v>13200</v>
      </c>
    </row>
    <row r="98" ht="28" customHeight="1" spans="1:13">
      <c r="A98" s="20">
        <v>94</v>
      </c>
      <c r="B98" s="36" t="s">
        <v>226</v>
      </c>
      <c r="C98" s="18" t="s">
        <v>246</v>
      </c>
      <c r="D98" s="19" t="s">
        <v>246</v>
      </c>
      <c r="E98" s="19" t="s">
        <v>247</v>
      </c>
      <c r="F98" s="19">
        <v>710</v>
      </c>
      <c r="G98" s="20">
        <v>698</v>
      </c>
      <c r="H98" s="13">
        <v>385</v>
      </c>
      <c r="I98" s="13">
        <v>270</v>
      </c>
      <c r="J98" s="38">
        <f t="shared" si="2"/>
        <v>0.701298701298701</v>
      </c>
      <c r="K98" s="17" t="s">
        <v>20</v>
      </c>
      <c r="L98" s="20">
        <v>60</v>
      </c>
      <c r="M98" s="20">
        <f t="shared" si="3"/>
        <v>16200</v>
      </c>
    </row>
    <row r="99" ht="28" customHeight="1" spans="1:13">
      <c r="A99" s="20">
        <v>95</v>
      </c>
      <c r="B99" s="36" t="s">
        <v>226</v>
      </c>
      <c r="C99" s="18" t="s">
        <v>248</v>
      </c>
      <c r="D99" s="19" t="s">
        <v>248</v>
      </c>
      <c r="E99" s="19" t="s">
        <v>249</v>
      </c>
      <c r="F99" s="19">
        <v>510</v>
      </c>
      <c r="G99" s="20">
        <v>500</v>
      </c>
      <c r="H99" s="13">
        <v>318</v>
      </c>
      <c r="I99" s="13">
        <v>224.6</v>
      </c>
      <c r="J99" s="38">
        <f t="shared" si="2"/>
        <v>0.706289308176101</v>
      </c>
      <c r="K99" s="17" t="s">
        <v>20</v>
      </c>
      <c r="L99" s="20">
        <v>60</v>
      </c>
      <c r="M99" s="20">
        <f t="shared" si="3"/>
        <v>13476</v>
      </c>
    </row>
    <row r="100" ht="28" customHeight="1" spans="1:13">
      <c r="A100" s="20">
        <v>96</v>
      </c>
      <c r="B100" s="36" t="s">
        <v>226</v>
      </c>
      <c r="C100" s="18" t="s">
        <v>250</v>
      </c>
      <c r="D100" s="19" t="s">
        <v>251</v>
      </c>
      <c r="E100" s="19" t="s">
        <v>252</v>
      </c>
      <c r="F100" s="19">
        <v>313</v>
      </c>
      <c r="G100" s="20">
        <v>242</v>
      </c>
      <c r="H100" s="13">
        <v>313</v>
      </c>
      <c r="I100" s="13">
        <v>242</v>
      </c>
      <c r="J100" s="38">
        <f t="shared" si="2"/>
        <v>0.773162939297125</v>
      </c>
      <c r="K100" s="17" t="s">
        <v>20</v>
      </c>
      <c r="L100" s="20">
        <v>60</v>
      </c>
      <c r="M100" s="20">
        <f t="shared" si="3"/>
        <v>14520</v>
      </c>
    </row>
    <row r="101" ht="28" customHeight="1" spans="1:13">
      <c r="A101" s="20">
        <v>97</v>
      </c>
      <c r="B101" s="36" t="s">
        <v>226</v>
      </c>
      <c r="C101" s="18" t="s">
        <v>253</v>
      </c>
      <c r="D101" s="19" t="s">
        <v>253</v>
      </c>
      <c r="E101" s="19" t="s">
        <v>254</v>
      </c>
      <c r="F101" s="19">
        <v>325</v>
      </c>
      <c r="G101" s="20">
        <v>318</v>
      </c>
      <c r="H101" s="13">
        <v>300</v>
      </c>
      <c r="I101" s="13">
        <v>211</v>
      </c>
      <c r="J101" s="38">
        <f t="shared" si="2"/>
        <v>0.703333333333333</v>
      </c>
      <c r="K101" s="17" t="s">
        <v>20</v>
      </c>
      <c r="L101" s="20">
        <v>60</v>
      </c>
      <c r="M101" s="20">
        <f t="shared" si="3"/>
        <v>12660</v>
      </c>
    </row>
    <row r="102" ht="28" customHeight="1" spans="1:13">
      <c r="A102" s="20">
        <v>98</v>
      </c>
      <c r="B102" s="36" t="s">
        <v>226</v>
      </c>
      <c r="C102" s="18" t="s">
        <v>255</v>
      </c>
      <c r="D102" s="19" t="s">
        <v>256</v>
      </c>
      <c r="E102" s="19" t="s">
        <v>257</v>
      </c>
      <c r="F102" s="19">
        <v>540</v>
      </c>
      <c r="G102" s="20">
        <v>540</v>
      </c>
      <c r="H102" s="13">
        <v>438</v>
      </c>
      <c r="I102" s="13">
        <v>307.7</v>
      </c>
      <c r="J102" s="38">
        <f t="shared" si="2"/>
        <v>0.702511415525114</v>
      </c>
      <c r="K102" s="17" t="s">
        <v>20</v>
      </c>
      <c r="L102" s="20">
        <v>60</v>
      </c>
      <c r="M102" s="20">
        <f t="shared" si="3"/>
        <v>18462</v>
      </c>
    </row>
    <row r="103" ht="28" customHeight="1" spans="1:13">
      <c r="A103" s="20">
        <v>99</v>
      </c>
      <c r="B103" s="20" t="s">
        <v>258</v>
      </c>
      <c r="C103" s="18" t="s">
        <v>259</v>
      </c>
      <c r="D103" s="19" t="s">
        <v>260</v>
      </c>
      <c r="E103" s="19" t="s">
        <v>261</v>
      </c>
      <c r="F103" s="19">
        <v>380</v>
      </c>
      <c r="G103" s="20">
        <v>380</v>
      </c>
      <c r="H103" s="17">
        <v>380</v>
      </c>
      <c r="I103" s="17">
        <v>350</v>
      </c>
      <c r="J103" s="38">
        <f t="shared" si="2"/>
        <v>0.921052631578947</v>
      </c>
      <c r="K103" s="17" t="s">
        <v>20</v>
      </c>
      <c r="L103" s="20">
        <v>60</v>
      </c>
      <c r="M103" s="20">
        <f t="shared" si="3"/>
        <v>21000</v>
      </c>
    </row>
    <row r="104" ht="28" customHeight="1" spans="1:13">
      <c r="A104" s="20">
        <v>100</v>
      </c>
      <c r="B104" s="20" t="s">
        <v>258</v>
      </c>
      <c r="C104" s="18" t="s">
        <v>262</v>
      </c>
      <c r="D104" s="19" t="s">
        <v>263</v>
      </c>
      <c r="E104" s="19" t="s">
        <v>264</v>
      </c>
      <c r="F104" s="19">
        <v>532.7</v>
      </c>
      <c r="G104" s="20">
        <v>528</v>
      </c>
      <c r="H104" s="17">
        <v>532.7</v>
      </c>
      <c r="I104" s="17">
        <v>437</v>
      </c>
      <c r="J104" s="38">
        <f t="shared" si="2"/>
        <v>0.820349164633002</v>
      </c>
      <c r="K104" s="17" t="s">
        <v>20</v>
      </c>
      <c r="L104" s="20">
        <v>60</v>
      </c>
      <c r="M104" s="20">
        <f t="shared" si="3"/>
        <v>26220</v>
      </c>
    </row>
    <row r="105" ht="28" customHeight="1" spans="1:13">
      <c r="A105" s="20">
        <v>101</v>
      </c>
      <c r="B105" s="20" t="s">
        <v>258</v>
      </c>
      <c r="C105" s="18" t="s">
        <v>265</v>
      </c>
      <c r="D105" s="19" t="s">
        <v>266</v>
      </c>
      <c r="E105" s="19" t="s">
        <v>267</v>
      </c>
      <c r="F105" s="19">
        <v>396</v>
      </c>
      <c r="G105" s="20">
        <v>396</v>
      </c>
      <c r="H105" s="17">
        <v>396</v>
      </c>
      <c r="I105" s="17">
        <v>392</v>
      </c>
      <c r="J105" s="38">
        <f t="shared" si="2"/>
        <v>0.98989898989899</v>
      </c>
      <c r="K105" s="17" t="s">
        <v>20</v>
      </c>
      <c r="L105" s="20">
        <v>60</v>
      </c>
      <c r="M105" s="20">
        <f t="shared" si="3"/>
        <v>23520</v>
      </c>
    </row>
    <row r="106" ht="28" customHeight="1" spans="1:13">
      <c r="A106" s="20">
        <v>102</v>
      </c>
      <c r="B106" s="20" t="s">
        <v>258</v>
      </c>
      <c r="C106" s="18" t="s">
        <v>268</v>
      </c>
      <c r="D106" s="19" t="s">
        <v>269</v>
      </c>
      <c r="E106" s="19" t="s">
        <v>270</v>
      </c>
      <c r="F106" s="19">
        <v>304</v>
      </c>
      <c r="G106" s="20">
        <v>240</v>
      </c>
      <c r="H106" s="17">
        <v>304</v>
      </c>
      <c r="I106" s="17">
        <v>215</v>
      </c>
      <c r="J106" s="38">
        <f t="shared" si="2"/>
        <v>0.707236842105263</v>
      </c>
      <c r="K106" s="17" t="s">
        <v>20</v>
      </c>
      <c r="L106" s="20">
        <v>60</v>
      </c>
      <c r="M106" s="20">
        <f t="shared" si="3"/>
        <v>12900</v>
      </c>
    </row>
    <row r="107" ht="28" customHeight="1" spans="1:13">
      <c r="A107" s="20">
        <v>103</v>
      </c>
      <c r="B107" s="20" t="s">
        <v>258</v>
      </c>
      <c r="C107" s="18" t="s">
        <v>271</v>
      </c>
      <c r="D107" s="19" t="s">
        <v>272</v>
      </c>
      <c r="E107" s="19" t="s">
        <v>273</v>
      </c>
      <c r="F107" s="19">
        <v>1132</v>
      </c>
      <c r="G107" s="20">
        <v>1115</v>
      </c>
      <c r="H107" s="17">
        <v>1132</v>
      </c>
      <c r="I107" s="17">
        <v>1108</v>
      </c>
      <c r="J107" s="38">
        <f t="shared" si="2"/>
        <v>0.978798586572438</v>
      </c>
      <c r="K107" s="17" t="s">
        <v>20</v>
      </c>
      <c r="L107" s="20">
        <v>60</v>
      </c>
      <c r="M107" s="20">
        <f t="shared" si="3"/>
        <v>66480</v>
      </c>
    </row>
    <row r="108" ht="28" customHeight="1" spans="1:13">
      <c r="A108" s="20">
        <v>104</v>
      </c>
      <c r="B108" s="20" t="s">
        <v>258</v>
      </c>
      <c r="C108" s="18" t="s">
        <v>274</v>
      </c>
      <c r="D108" s="19" t="s">
        <v>275</v>
      </c>
      <c r="E108" s="19" t="s">
        <v>276</v>
      </c>
      <c r="F108" s="19">
        <v>1138</v>
      </c>
      <c r="G108" s="20">
        <v>1118</v>
      </c>
      <c r="H108" s="17">
        <v>1138</v>
      </c>
      <c r="I108" s="17">
        <v>1067</v>
      </c>
      <c r="J108" s="38">
        <f t="shared" si="2"/>
        <v>0.937609841827768</v>
      </c>
      <c r="K108" s="17" t="s">
        <v>20</v>
      </c>
      <c r="L108" s="20">
        <v>60</v>
      </c>
      <c r="M108" s="20">
        <f t="shared" si="3"/>
        <v>64020</v>
      </c>
    </row>
    <row r="109" ht="28" customHeight="1" spans="1:13">
      <c r="A109" s="20">
        <v>105</v>
      </c>
      <c r="B109" s="20" t="s">
        <v>258</v>
      </c>
      <c r="C109" s="18" t="s">
        <v>277</v>
      </c>
      <c r="D109" s="19" t="s">
        <v>278</v>
      </c>
      <c r="E109" s="37" t="s">
        <v>279</v>
      </c>
      <c r="F109" s="19">
        <v>929.8</v>
      </c>
      <c r="G109" s="20">
        <v>929.8</v>
      </c>
      <c r="H109" s="17">
        <v>929.8</v>
      </c>
      <c r="I109" s="17">
        <v>825.8</v>
      </c>
      <c r="J109" s="38">
        <f t="shared" si="2"/>
        <v>0.888147988814799</v>
      </c>
      <c r="K109" s="17" t="s">
        <v>20</v>
      </c>
      <c r="L109" s="20">
        <v>60</v>
      </c>
      <c r="M109" s="20">
        <f t="shared" si="3"/>
        <v>49548</v>
      </c>
    </row>
    <row r="110" ht="28" customHeight="1" spans="1:13">
      <c r="A110" s="20">
        <v>106</v>
      </c>
      <c r="B110" s="20" t="s">
        <v>258</v>
      </c>
      <c r="C110" s="18" t="s">
        <v>280</v>
      </c>
      <c r="D110" s="19" t="s">
        <v>281</v>
      </c>
      <c r="E110" s="19" t="s">
        <v>282</v>
      </c>
      <c r="F110" s="19">
        <v>543</v>
      </c>
      <c r="G110" s="20">
        <v>520</v>
      </c>
      <c r="H110" s="17">
        <v>543</v>
      </c>
      <c r="I110" s="17">
        <v>411</v>
      </c>
      <c r="J110" s="38">
        <f t="shared" si="2"/>
        <v>0.756906077348066</v>
      </c>
      <c r="K110" s="17" t="s">
        <v>20</v>
      </c>
      <c r="L110" s="20">
        <v>60</v>
      </c>
      <c r="M110" s="20">
        <f t="shared" si="3"/>
        <v>24660</v>
      </c>
    </row>
    <row r="111" ht="28" customHeight="1" spans="1:13">
      <c r="A111" s="20">
        <v>107</v>
      </c>
      <c r="B111" s="20" t="s">
        <v>258</v>
      </c>
      <c r="C111" s="18" t="s">
        <v>283</v>
      </c>
      <c r="D111" s="19" t="s">
        <v>284</v>
      </c>
      <c r="E111" s="19" t="s">
        <v>285</v>
      </c>
      <c r="F111" s="19">
        <v>547</v>
      </c>
      <c r="G111" s="20">
        <v>540</v>
      </c>
      <c r="H111" s="17">
        <v>547</v>
      </c>
      <c r="I111" s="17">
        <v>500</v>
      </c>
      <c r="J111" s="29">
        <f t="shared" si="2"/>
        <v>0.914076782449726</v>
      </c>
      <c r="K111" s="17" t="s">
        <v>20</v>
      </c>
      <c r="L111" s="20">
        <v>60</v>
      </c>
      <c r="M111" s="20">
        <f t="shared" si="3"/>
        <v>30000</v>
      </c>
    </row>
    <row r="112" ht="28" customHeight="1" spans="1:13">
      <c r="A112" s="20">
        <v>108</v>
      </c>
      <c r="B112" s="20" t="s">
        <v>258</v>
      </c>
      <c r="C112" s="18" t="s">
        <v>286</v>
      </c>
      <c r="D112" s="19" t="s">
        <v>287</v>
      </c>
      <c r="E112" s="19" t="s">
        <v>285</v>
      </c>
      <c r="F112" s="19">
        <v>377.44</v>
      </c>
      <c r="G112" s="20">
        <v>370</v>
      </c>
      <c r="H112" s="17">
        <v>377.44</v>
      </c>
      <c r="I112" s="17">
        <v>345</v>
      </c>
      <c r="J112" s="29">
        <f t="shared" si="2"/>
        <v>0.914052564646036</v>
      </c>
      <c r="K112" s="17" t="s">
        <v>20</v>
      </c>
      <c r="L112" s="20">
        <v>60</v>
      </c>
      <c r="M112" s="20">
        <f t="shared" si="3"/>
        <v>20700</v>
      </c>
    </row>
    <row r="113" ht="28" customHeight="1" spans="1:13">
      <c r="A113" s="20">
        <v>109</v>
      </c>
      <c r="B113" s="20" t="s">
        <v>258</v>
      </c>
      <c r="C113" s="18" t="s">
        <v>288</v>
      </c>
      <c r="D113" s="19" t="s">
        <v>289</v>
      </c>
      <c r="E113" s="19" t="s">
        <v>290</v>
      </c>
      <c r="F113" s="19">
        <v>430.44</v>
      </c>
      <c r="G113" s="20">
        <v>415</v>
      </c>
      <c r="H113" s="17">
        <v>430.44</v>
      </c>
      <c r="I113" s="17">
        <v>358</v>
      </c>
      <c r="J113" s="29">
        <f t="shared" si="2"/>
        <v>0.831707090419106</v>
      </c>
      <c r="K113" s="17" t="s">
        <v>20</v>
      </c>
      <c r="L113" s="20">
        <v>60</v>
      </c>
      <c r="M113" s="20">
        <f t="shared" si="3"/>
        <v>21480</v>
      </c>
    </row>
    <row r="114" ht="28" customHeight="1" spans="1:13">
      <c r="A114" s="20">
        <v>110</v>
      </c>
      <c r="B114" s="20" t="s">
        <v>258</v>
      </c>
      <c r="C114" s="18" t="s">
        <v>291</v>
      </c>
      <c r="D114" s="19" t="s">
        <v>292</v>
      </c>
      <c r="E114" s="19" t="s">
        <v>285</v>
      </c>
      <c r="F114" s="19">
        <v>449</v>
      </c>
      <c r="G114" s="20">
        <v>445</v>
      </c>
      <c r="H114" s="17">
        <v>449</v>
      </c>
      <c r="I114" s="17">
        <v>315</v>
      </c>
      <c r="J114" s="39">
        <f t="shared" si="2"/>
        <v>0.701559020044543</v>
      </c>
      <c r="K114" s="17" t="s">
        <v>20</v>
      </c>
      <c r="L114" s="20">
        <v>60</v>
      </c>
      <c r="M114" s="20">
        <f t="shared" si="3"/>
        <v>18900</v>
      </c>
    </row>
    <row r="115" ht="28" customHeight="1" spans="1:13">
      <c r="A115" s="20">
        <v>111</v>
      </c>
      <c r="B115" s="20" t="s">
        <v>258</v>
      </c>
      <c r="C115" s="18" t="s">
        <v>293</v>
      </c>
      <c r="D115" s="19" t="s">
        <v>294</v>
      </c>
      <c r="E115" s="19" t="s">
        <v>285</v>
      </c>
      <c r="F115" s="19">
        <v>506</v>
      </c>
      <c r="G115" s="20">
        <v>498</v>
      </c>
      <c r="H115" s="17">
        <v>506</v>
      </c>
      <c r="I115" s="17">
        <v>355</v>
      </c>
      <c r="J115" s="39">
        <f t="shared" si="2"/>
        <v>0.701581027667984</v>
      </c>
      <c r="K115" s="17" t="s">
        <v>20</v>
      </c>
      <c r="L115" s="20">
        <v>60</v>
      </c>
      <c r="M115" s="20">
        <f t="shared" si="3"/>
        <v>21300</v>
      </c>
    </row>
    <row r="116" ht="28" customHeight="1" spans="1:13">
      <c r="A116" s="20">
        <v>112</v>
      </c>
      <c r="B116" s="20" t="s">
        <v>258</v>
      </c>
      <c r="C116" s="18" t="s">
        <v>295</v>
      </c>
      <c r="D116" s="19" t="s">
        <v>296</v>
      </c>
      <c r="E116" s="19" t="s">
        <v>285</v>
      </c>
      <c r="F116" s="19">
        <v>365</v>
      </c>
      <c r="G116" s="20">
        <v>355</v>
      </c>
      <c r="H116" s="17">
        <v>365</v>
      </c>
      <c r="I116" s="17">
        <v>256</v>
      </c>
      <c r="J116" s="39">
        <f t="shared" si="2"/>
        <v>0.701369863013699</v>
      </c>
      <c r="K116" s="17" t="s">
        <v>20</v>
      </c>
      <c r="L116" s="20">
        <v>60</v>
      </c>
      <c r="M116" s="20">
        <f t="shared" si="3"/>
        <v>15360</v>
      </c>
    </row>
    <row r="117" ht="28" customHeight="1" spans="1:13">
      <c r="A117" s="20">
        <v>113</v>
      </c>
      <c r="B117" s="20" t="s">
        <v>258</v>
      </c>
      <c r="C117" s="18" t="s">
        <v>297</v>
      </c>
      <c r="D117" s="19" t="s">
        <v>297</v>
      </c>
      <c r="E117" s="19" t="s">
        <v>285</v>
      </c>
      <c r="F117" s="19">
        <v>468</v>
      </c>
      <c r="G117" s="20">
        <v>462</v>
      </c>
      <c r="H117" s="17">
        <v>468</v>
      </c>
      <c r="I117" s="17">
        <v>362</v>
      </c>
      <c r="J117" s="29">
        <f t="shared" si="2"/>
        <v>0.773504273504274</v>
      </c>
      <c r="K117" s="17" t="s">
        <v>20</v>
      </c>
      <c r="L117" s="20">
        <v>60</v>
      </c>
      <c r="M117" s="20">
        <f t="shared" si="3"/>
        <v>21720</v>
      </c>
    </row>
    <row r="118" ht="28" customHeight="1" spans="1:13">
      <c r="A118" s="20">
        <v>114</v>
      </c>
      <c r="B118" s="20" t="s">
        <v>258</v>
      </c>
      <c r="C118" s="18" t="s">
        <v>298</v>
      </c>
      <c r="D118" s="19" t="s">
        <v>299</v>
      </c>
      <c r="E118" s="19" t="s">
        <v>300</v>
      </c>
      <c r="F118" s="19">
        <v>764.69</v>
      </c>
      <c r="G118" s="20">
        <v>755</v>
      </c>
      <c r="H118" s="17">
        <v>764.69</v>
      </c>
      <c r="I118" s="17">
        <v>694</v>
      </c>
      <c r="J118" s="29">
        <f t="shared" si="2"/>
        <v>0.907557310805686</v>
      </c>
      <c r="K118" s="17" t="s">
        <v>20</v>
      </c>
      <c r="L118" s="20">
        <v>60</v>
      </c>
      <c r="M118" s="20">
        <f t="shared" si="3"/>
        <v>41640</v>
      </c>
    </row>
    <row r="119" ht="28" customHeight="1" spans="1:13">
      <c r="A119" s="20">
        <v>115</v>
      </c>
      <c r="B119" s="20" t="s">
        <v>258</v>
      </c>
      <c r="C119" s="18" t="s">
        <v>301</v>
      </c>
      <c r="D119" s="19" t="s">
        <v>302</v>
      </c>
      <c r="E119" s="37" t="s">
        <v>303</v>
      </c>
      <c r="F119" s="19">
        <v>1340.39</v>
      </c>
      <c r="G119" s="20">
        <v>1285</v>
      </c>
      <c r="H119" s="17">
        <v>1340.39</v>
      </c>
      <c r="I119" s="17">
        <v>1142</v>
      </c>
      <c r="J119" s="29">
        <f t="shared" si="2"/>
        <v>0.851990838487306</v>
      </c>
      <c r="K119" s="17" t="s">
        <v>20</v>
      </c>
      <c r="L119" s="20">
        <v>60</v>
      </c>
      <c r="M119" s="20">
        <f t="shared" si="3"/>
        <v>68520</v>
      </c>
    </row>
    <row r="120" ht="28" customHeight="1" spans="1:13">
      <c r="A120" s="20">
        <v>116</v>
      </c>
      <c r="B120" s="20" t="s">
        <v>258</v>
      </c>
      <c r="C120" s="18" t="s">
        <v>304</v>
      </c>
      <c r="D120" s="19" t="s">
        <v>304</v>
      </c>
      <c r="E120" s="19" t="s">
        <v>300</v>
      </c>
      <c r="F120" s="19">
        <v>356.45</v>
      </c>
      <c r="G120" s="20">
        <v>350</v>
      </c>
      <c r="H120" s="19">
        <v>356.45</v>
      </c>
      <c r="I120" s="17">
        <v>286</v>
      </c>
      <c r="J120" s="29">
        <f t="shared" si="2"/>
        <v>0.802356571749194</v>
      </c>
      <c r="K120" s="17" t="s">
        <v>20</v>
      </c>
      <c r="L120" s="20">
        <v>60</v>
      </c>
      <c r="M120" s="20">
        <f t="shared" si="3"/>
        <v>17160</v>
      </c>
    </row>
    <row r="121" ht="28" customHeight="1" spans="1:13">
      <c r="A121" s="20">
        <v>117</v>
      </c>
      <c r="B121" s="20" t="s">
        <v>258</v>
      </c>
      <c r="C121" s="18" t="s">
        <v>305</v>
      </c>
      <c r="D121" s="19" t="s">
        <v>306</v>
      </c>
      <c r="E121" s="19" t="s">
        <v>300</v>
      </c>
      <c r="F121" s="19">
        <v>524.02</v>
      </c>
      <c r="G121" s="20">
        <v>524.02</v>
      </c>
      <c r="H121" s="20">
        <v>524.02</v>
      </c>
      <c r="I121" s="17">
        <v>454</v>
      </c>
      <c r="J121" s="29">
        <f t="shared" si="2"/>
        <v>0.866379145834128</v>
      </c>
      <c r="K121" s="17" t="s">
        <v>20</v>
      </c>
      <c r="L121" s="20">
        <v>60</v>
      </c>
      <c r="M121" s="20">
        <f t="shared" si="3"/>
        <v>27240</v>
      </c>
    </row>
    <row r="122" ht="28" customHeight="1" spans="1:13">
      <c r="A122" s="20">
        <v>118</v>
      </c>
      <c r="B122" s="20" t="s">
        <v>258</v>
      </c>
      <c r="C122" s="18" t="s">
        <v>307</v>
      </c>
      <c r="D122" s="19" t="s">
        <v>308</v>
      </c>
      <c r="E122" s="19" t="s">
        <v>300</v>
      </c>
      <c r="F122" s="19">
        <v>420</v>
      </c>
      <c r="G122" s="20">
        <v>420</v>
      </c>
      <c r="H122" s="19">
        <v>420</v>
      </c>
      <c r="I122" s="17">
        <v>350</v>
      </c>
      <c r="J122" s="29">
        <f t="shared" si="2"/>
        <v>0.833333333333333</v>
      </c>
      <c r="K122" s="17" t="s">
        <v>20</v>
      </c>
      <c r="L122" s="20">
        <v>60</v>
      </c>
      <c r="M122" s="20">
        <f t="shared" si="3"/>
        <v>21000</v>
      </c>
    </row>
    <row r="123" ht="28" customHeight="1" spans="1:13">
      <c r="A123" s="20">
        <v>119</v>
      </c>
      <c r="B123" s="20" t="s">
        <v>258</v>
      </c>
      <c r="C123" s="18" t="s">
        <v>309</v>
      </c>
      <c r="D123" s="19" t="s">
        <v>310</v>
      </c>
      <c r="E123" s="19" t="s">
        <v>311</v>
      </c>
      <c r="F123" s="19">
        <v>382.75</v>
      </c>
      <c r="G123" s="20">
        <v>376</v>
      </c>
      <c r="H123" s="19">
        <v>382.75</v>
      </c>
      <c r="I123" s="17">
        <v>320.3</v>
      </c>
      <c r="J123" s="29">
        <f t="shared" si="2"/>
        <v>0.836838667537557</v>
      </c>
      <c r="K123" s="17" t="s">
        <v>20</v>
      </c>
      <c r="L123" s="20">
        <v>60</v>
      </c>
      <c r="M123" s="20">
        <f t="shared" si="3"/>
        <v>19218</v>
      </c>
    </row>
    <row r="124" ht="28" customHeight="1" spans="1:13">
      <c r="A124" s="20">
        <v>120</v>
      </c>
      <c r="B124" s="20" t="s">
        <v>258</v>
      </c>
      <c r="C124" s="18" t="s">
        <v>312</v>
      </c>
      <c r="D124" s="19" t="s">
        <v>312</v>
      </c>
      <c r="E124" s="19" t="s">
        <v>311</v>
      </c>
      <c r="F124" s="19">
        <v>348.34</v>
      </c>
      <c r="G124" s="20">
        <v>348.34</v>
      </c>
      <c r="H124" s="19">
        <v>348.34</v>
      </c>
      <c r="I124" s="17">
        <v>334.6</v>
      </c>
      <c r="J124" s="29">
        <f t="shared" si="2"/>
        <v>0.960555778836769</v>
      </c>
      <c r="K124" s="17" t="s">
        <v>20</v>
      </c>
      <c r="L124" s="20">
        <v>60</v>
      </c>
      <c r="M124" s="20">
        <f t="shared" si="3"/>
        <v>20076</v>
      </c>
    </row>
    <row r="125" ht="28" customHeight="1" spans="1:13">
      <c r="A125" s="20">
        <v>121</v>
      </c>
      <c r="B125" s="20" t="s">
        <v>258</v>
      </c>
      <c r="C125" s="18" t="s">
        <v>313</v>
      </c>
      <c r="D125" s="19" t="s">
        <v>313</v>
      </c>
      <c r="E125" s="19" t="s">
        <v>311</v>
      </c>
      <c r="F125" s="19">
        <v>356.23</v>
      </c>
      <c r="G125" s="20">
        <v>350</v>
      </c>
      <c r="H125" s="19">
        <v>356.23</v>
      </c>
      <c r="I125" s="17">
        <v>269.36</v>
      </c>
      <c r="J125" s="29">
        <f t="shared" si="2"/>
        <v>0.756140695618</v>
      </c>
      <c r="K125" s="17" t="s">
        <v>20</v>
      </c>
      <c r="L125" s="20">
        <v>60</v>
      </c>
      <c r="M125" s="20">
        <f t="shared" si="3"/>
        <v>16161.6</v>
      </c>
    </row>
    <row r="126" ht="28" customHeight="1" spans="1:13">
      <c r="A126" s="20">
        <v>122</v>
      </c>
      <c r="B126" s="20" t="s">
        <v>258</v>
      </c>
      <c r="C126" s="18" t="s">
        <v>314</v>
      </c>
      <c r="D126" s="19" t="s">
        <v>314</v>
      </c>
      <c r="E126" s="19" t="s">
        <v>311</v>
      </c>
      <c r="F126" s="19">
        <v>300.64</v>
      </c>
      <c r="G126" s="20">
        <v>290</v>
      </c>
      <c r="H126" s="19">
        <v>300.64</v>
      </c>
      <c r="I126" s="17">
        <v>274.9</v>
      </c>
      <c r="J126" s="29">
        <f t="shared" si="2"/>
        <v>0.914382650345929</v>
      </c>
      <c r="K126" s="17" t="s">
        <v>20</v>
      </c>
      <c r="L126" s="20">
        <v>60</v>
      </c>
      <c r="M126" s="20">
        <f t="shared" si="3"/>
        <v>16494</v>
      </c>
    </row>
    <row r="127" ht="28" customHeight="1" spans="1:13">
      <c r="A127" s="20">
        <v>123</v>
      </c>
      <c r="B127" s="20" t="s">
        <v>258</v>
      </c>
      <c r="C127" s="18" t="s">
        <v>315</v>
      </c>
      <c r="D127" s="19" t="s">
        <v>315</v>
      </c>
      <c r="E127" s="19" t="s">
        <v>311</v>
      </c>
      <c r="F127" s="19">
        <v>462.03</v>
      </c>
      <c r="G127" s="20">
        <v>420</v>
      </c>
      <c r="H127" s="19">
        <v>462.03</v>
      </c>
      <c r="I127" s="17">
        <v>428.1</v>
      </c>
      <c r="J127" s="29">
        <f t="shared" si="2"/>
        <v>0.926563210181157</v>
      </c>
      <c r="K127" s="17" t="s">
        <v>20</v>
      </c>
      <c r="L127" s="20">
        <v>60</v>
      </c>
      <c r="M127" s="20">
        <f t="shared" si="3"/>
        <v>25686</v>
      </c>
    </row>
    <row r="128" ht="28" customHeight="1" spans="1:13">
      <c r="A128" s="20">
        <v>124</v>
      </c>
      <c r="B128" s="20" t="s">
        <v>258</v>
      </c>
      <c r="C128" s="18" t="s">
        <v>316</v>
      </c>
      <c r="D128" s="19" t="s">
        <v>316</v>
      </c>
      <c r="E128" s="19" t="s">
        <v>311</v>
      </c>
      <c r="F128" s="19">
        <v>541.21</v>
      </c>
      <c r="G128" s="20">
        <v>480</v>
      </c>
      <c r="H128" s="19">
        <v>541.21</v>
      </c>
      <c r="I128" s="17">
        <v>435.4</v>
      </c>
      <c r="J128" s="29">
        <f t="shared" si="2"/>
        <v>0.804493634633506</v>
      </c>
      <c r="K128" s="17" t="s">
        <v>20</v>
      </c>
      <c r="L128" s="20">
        <v>60</v>
      </c>
      <c r="M128" s="20">
        <f t="shared" si="3"/>
        <v>26124</v>
      </c>
    </row>
    <row r="129" ht="28" customHeight="1" spans="1:13">
      <c r="A129" s="20">
        <v>125</v>
      </c>
      <c r="B129" s="20" t="s">
        <v>258</v>
      </c>
      <c r="C129" s="18" t="s">
        <v>317</v>
      </c>
      <c r="D129" s="19" t="s">
        <v>317</v>
      </c>
      <c r="E129" s="19" t="s">
        <v>311</v>
      </c>
      <c r="F129" s="19">
        <v>313.4</v>
      </c>
      <c r="G129" s="20">
        <v>280</v>
      </c>
      <c r="H129" s="19">
        <v>313.4</v>
      </c>
      <c r="I129" s="17">
        <v>222.9</v>
      </c>
      <c r="J129" s="29">
        <f t="shared" si="2"/>
        <v>0.711231652839821</v>
      </c>
      <c r="K129" s="17" t="s">
        <v>20</v>
      </c>
      <c r="L129" s="20">
        <v>60</v>
      </c>
      <c r="M129" s="20">
        <f t="shared" si="3"/>
        <v>13374</v>
      </c>
    </row>
    <row r="130" ht="28" customHeight="1" spans="1:13">
      <c r="A130" s="20">
        <v>126</v>
      </c>
      <c r="B130" s="20" t="s">
        <v>258</v>
      </c>
      <c r="C130" s="18" t="s">
        <v>318</v>
      </c>
      <c r="D130" s="19" t="s">
        <v>318</v>
      </c>
      <c r="E130" s="19" t="s">
        <v>319</v>
      </c>
      <c r="F130" s="19">
        <v>411.47</v>
      </c>
      <c r="G130" s="20">
        <v>398</v>
      </c>
      <c r="H130" s="19">
        <v>411.47</v>
      </c>
      <c r="I130" s="17">
        <v>362</v>
      </c>
      <c r="J130" s="29">
        <f t="shared" si="2"/>
        <v>0.87977252290568</v>
      </c>
      <c r="K130" s="17" t="s">
        <v>20</v>
      </c>
      <c r="L130" s="20">
        <v>60</v>
      </c>
      <c r="M130" s="20">
        <f t="shared" si="3"/>
        <v>21720</v>
      </c>
    </row>
    <row r="131" ht="28" customHeight="1" spans="1:13">
      <c r="A131" s="20">
        <v>127</v>
      </c>
      <c r="B131" s="20" t="s">
        <v>258</v>
      </c>
      <c r="C131" s="18" t="s">
        <v>320</v>
      </c>
      <c r="D131" s="19" t="s">
        <v>320</v>
      </c>
      <c r="E131" s="19" t="s">
        <v>319</v>
      </c>
      <c r="F131" s="19">
        <v>301.41</v>
      </c>
      <c r="G131" s="20">
        <v>270</v>
      </c>
      <c r="H131" s="19">
        <v>301.41</v>
      </c>
      <c r="I131" s="17">
        <v>217.09</v>
      </c>
      <c r="J131" s="29">
        <f t="shared" si="2"/>
        <v>0.720248166948675</v>
      </c>
      <c r="K131" s="17" t="s">
        <v>20</v>
      </c>
      <c r="L131" s="20">
        <v>60</v>
      </c>
      <c r="M131" s="20">
        <f t="shared" si="3"/>
        <v>13025.4</v>
      </c>
    </row>
    <row r="132" ht="28" customHeight="1" spans="1:13">
      <c r="A132" s="20">
        <v>128</v>
      </c>
      <c r="B132" s="20" t="s">
        <v>258</v>
      </c>
      <c r="C132" s="18" t="s">
        <v>321</v>
      </c>
      <c r="D132" s="19" t="s">
        <v>322</v>
      </c>
      <c r="E132" s="19" t="s">
        <v>323</v>
      </c>
      <c r="F132" s="19">
        <v>430</v>
      </c>
      <c r="G132" s="20">
        <v>430</v>
      </c>
      <c r="H132" s="17">
        <v>430</v>
      </c>
      <c r="I132" s="17">
        <v>407</v>
      </c>
      <c r="J132" s="29">
        <f t="shared" si="2"/>
        <v>0.946511627906977</v>
      </c>
      <c r="K132" s="17" t="s">
        <v>20</v>
      </c>
      <c r="L132" s="20">
        <v>60</v>
      </c>
      <c r="M132" s="20">
        <f t="shared" si="3"/>
        <v>24420</v>
      </c>
    </row>
    <row r="133" ht="28" customHeight="1" spans="1:13">
      <c r="A133" s="20">
        <v>129</v>
      </c>
      <c r="B133" s="20" t="s">
        <v>258</v>
      </c>
      <c r="C133" s="18" t="s">
        <v>324</v>
      </c>
      <c r="D133" s="19" t="s">
        <v>325</v>
      </c>
      <c r="E133" s="19" t="s">
        <v>326</v>
      </c>
      <c r="F133" s="19">
        <v>500</v>
      </c>
      <c r="G133" s="20">
        <v>500</v>
      </c>
      <c r="H133" s="17">
        <v>500</v>
      </c>
      <c r="I133" s="17">
        <v>500</v>
      </c>
      <c r="J133" s="29">
        <f t="shared" ref="J133:J141" si="4">I133/H133</f>
        <v>1</v>
      </c>
      <c r="K133" s="17" t="s">
        <v>20</v>
      </c>
      <c r="L133" s="20">
        <v>60</v>
      </c>
      <c r="M133" s="20">
        <f t="shared" si="3"/>
        <v>30000</v>
      </c>
    </row>
    <row r="134" ht="28" customHeight="1" spans="1:13">
      <c r="A134" s="20">
        <v>130</v>
      </c>
      <c r="B134" s="20" t="s">
        <v>258</v>
      </c>
      <c r="C134" s="18" t="s">
        <v>327</v>
      </c>
      <c r="D134" s="19" t="s">
        <v>328</v>
      </c>
      <c r="E134" s="19" t="s">
        <v>323</v>
      </c>
      <c r="F134" s="19">
        <v>340</v>
      </c>
      <c r="G134" s="20">
        <v>320</v>
      </c>
      <c r="H134" s="19">
        <v>340</v>
      </c>
      <c r="I134" s="20">
        <v>320</v>
      </c>
      <c r="J134" s="29">
        <f t="shared" si="4"/>
        <v>0.941176470588235</v>
      </c>
      <c r="K134" s="17" t="s">
        <v>20</v>
      </c>
      <c r="L134" s="20">
        <v>60</v>
      </c>
      <c r="M134" s="20">
        <f t="shared" ref="M134:M197" si="5">I134*L134</f>
        <v>19200</v>
      </c>
    </row>
    <row r="135" ht="28" customHeight="1" spans="1:13">
      <c r="A135" s="20">
        <v>131</v>
      </c>
      <c r="B135" s="20" t="s">
        <v>258</v>
      </c>
      <c r="C135" s="18" t="s">
        <v>329</v>
      </c>
      <c r="D135" s="19" t="s">
        <v>330</v>
      </c>
      <c r="E135" s="19" t="s">
        <v>331</v>
      </c>
      <c r="F135" s="19">
        <v>621</v>
      </c>
      <c r="G135" s="20">
        <v>600</v>
      </c>
      <c r="H135" s="19">
        <v>621</v>
      </c>
      <c r="I135" s="17">
        <v>547</v>
      </c>
      <c r="J135" s="29">
        <f t="shared" si="4"/>
        <v>0.880837359098229</v>
      </c>
      <c r="K135" s="17" t="s">
        <v>20</v>
      </c>
      <c r="L135" s="20">
        <v>60</v>
      </c>
      <c r="M135" s="20">
        <f t="shared" si="5"/>
        <v>32820</v>
      </c>
    </row>
    <row r="136" ht="28" customHeight="1" spans="1:13">
      <c r="A136" s="20">
        <v>132</v>
      </c>
      <c r="B136" s="20" t="s">
        <v>258</v>
      </c>
      <c r="C136" s="18" t="s">
        <v>332</v>
      </c>
      <c r="D136" s="19" t="s">
        <v>333</v>
      </c>
      <c r="E136" s="19" t="s">
        <v>334</v>
      </c>
      <c r="F136" s="19">
        <v>526</v>
      </c>
      <c r="G136" s="20">
        <v>480</v>
      </c>
      <c r="H136" s="19">
        <v>526</v>
      </c>
      <c r="I136" s="17">
        <v>386</v>
      </c>
      <c r="J136" s="29">
        <f t="shared" si="4"/>
        <v>0.733840304182509</v>
      </c>
      <c r="K136" s="17" t="s">
        <v>20</v>
      </c>
      <c r="L136" s="20">
        <v>60</v>
      </c>
      <c r="M136" s="20">
        <f t="shared" si="5"/>
        <v>23160</v>
      </c>
    </row>
    <row r="137" ht="28" customHeight="1" spans="1:13">
      <c r="A137" s="20">
        <v>133</v>
      </c>
      <c r="B137" s="20" t="s">
        <v>258</v>
      </c>
      <c r="C137" s="18" t="s">
        <v>335</v>
      </c>
      <c r="D137" s="19" t="s">
        <v>335</v>
      </c>
      <c r="E137" s="19" t="s">
        <v>336</v>
      </c>
      <c r="F137" s="19">
        <v>733.05</v>
      </c>
      <c r="G137" s="20">
        <v>710</v>
      </c>
      <c r="H137" s="17">
        <v>733.05</v>
      </c>
      <c r="I137" s="17">
        <v>665</v>
      </c>
      <c r="J137" s="30">
        <f t="shared" si="4"/>
        <v>0.907168678807721</v>
      </c>
      <c r="K137" s="17" t="s">
        <v>20</v>
      </c>
      <c r="L137" s="20">
        <v>60</v>
      </c>
      <c r="M137" s="20">
        <f t="shared" si="5"/>
        <v>39900</v>
      </c>
    </row>
    <row r="138" ht="28" customHeight="1" spans="1:13">
      <c r="A138" s="20">
        <v>134</v>
      </c>
      <c r="B138" s="20" t="s">
        <v>258</v>
      </c>
      <c r="C138" s="18" t="s">
        <v>337</v>
      </c>
      <c r="D138" s="20" t="s">
        <v>338</v>
      </c>
      <c r="E138" s="20" t="s">
        <v>339</v>
      </c>
      <c r="F138" s="20">
        <v>710</v>
      </c>
      <c r="G138" s="20">
        <v>680</v>
      </c>
      <c r="H138" s="17">
        <v>641</v>
      </c>
      <c r="I138" s="17">
        <v>449</v>
      </c>
      <c r="J138" s="30">
        <f t="shared" si="4"/>
        <v>0.700468018720749</v>
      </c>
      <c r="K138" s="17" t="s">
        <v>20</v>
      </c>
      <c r="L138" s="20">
        <v>60</v>
      </c>
      <c r="M138" s="20">
        <f t="shared" si="5"/>
        <v>26940</v>
      </c>
    </row>
    <row r="139" ht="28" customHeight="1" spans="1:13">
      <c r="A139" s="20">
        <v>135</v>
      </c>
      <c r="B139" s="20" t="s">
        <v>258</v>
      </c>
      <c r="C139" s="18" t="s">
        <v>340</v>
      </c>
      <c r="D139" s="20" t="s">
        <v>341</v>
      </c>
      <c r="E139" s="20" t="s">
        <v>342</v>
      </c>
      <c r="F139" s="20">
        <v>360</v>
      </c>
      <c r="G139" s="20">
        <v>255</v>
      </c>
      <c r="H139" s="17">
        <v>320</v>
      </c>
      <c r="I139" s="17">
        <v>224</v>
      </c>
      <c r="J139" s="30">
        <f t="shared" si="4"/>
        <v>0.7</v>
      </c>
      <c r="K139" s="17" t="s">
        <v>20</v>
      </c>
      <c r="L139" s="20">
        <v>60</v>
      </c>
      <c r="M139" s="20">
        <f t="shared" si="5"/>
        <v>13440</v>
      </c>
    </row>
    <row r="140" ht="28" customHeight="1" spans="1:13">
      <c r="A140" s="20">
        <v>136</v>
      </c>
      <c r="B140" s="20" t="s">
        <v>258</v>
      </c>
      <c r="C140" s="18" t="s">
        <v>343</v>
      </c>
      <c r="D140" s="20" t="s">
        <v>344</v>
      </c>
      <c r="E140" s="20" t="s">
        <v>345</v>
      </c>
      <c r="F140" s="20">
        <v>1118</v>
      </c>
      <c r="G140" s="20">
        <v>1100</v>
      </c>
      <c r="H140" s="17">
        <v>1118</v>
      </c>
      <c r="I140" s="17">
        <v>914</v>
      </c>
      <c r="J140" s="30">
        <f t="shared" si="4"/>
        <v>0.817531305903399</v>
      </c>
      <c r="K140" s="17" t="s">
        <v>20</v>
      </c>
      <c r="L140" s="20">
        <v>60</v>
      </c>
      <c r="M140" s="20">
        <f t="shared" si="5"/>
        <v>54840</v>
      </c>
    </row>
    <row r="141" ht="28" customHeight="1" spans="1:13">
      <c r="A141" s="20">
        <v>137</v>
      </c>
      <c r="B141" s="20" t="s">
        <v>258</v>
      </c>
      <c r="C141" s="18" t="s">
        <v>346</v>
      </c>
      <c r="D141" s="20" t="s">
        <v>347</v>
      </c>
      <c r="E141" s="20" t="s">
        <v>348</v>
      </c>
      <c r="F141" s="20">
        <v>549</v>
      </c>
      <c r="G141" s="20">
        <v>490</v>
      </c>
      <c r="H141" s="17">
        <v>549</v>
      </c>
      <c r="I141" s="17">
        <v>403</v>
      </c>
      <c r="J141" s="30">
        <f t="shared" si="4"/>
        <v>0.734061930783242</v>
      </c>
      <c r="K141" s="17" t="s">
        <v>20</v>
      </c>
      <c r="L141" s="20">
        <v>60</v>
      </c>
      <c r="M141" s="20">
        <f t="shared" si="5"/>
        <v>24180</v>
      </c>
    </row>
    <row r="142" ht="28" customHeight="1" spans="1:13">
      <c r="A142" s="20">
        <v>138</v>
      </c>
      <c r="B142" s="20" t="s">
        <v>258</v>
      </c>
      <c r="C142" s="18" t="s">
        <v>349</v>
      </c>
      <c r="D142" s="20" t="s">
        <v>350</v>
      </c>
      <c r="E142" s="20" t="s">
        <v>351</v>
      </c>
      <c r="F142" s="20">
        <v>346.5</v>
      </c>
      <c r="G142" s="20">
        <v>276.5</v>
      </c>
      <c r="H142" s="17">
        <v>332</v>
      </c>
      <c r="I142" s="17">
        <v>233</v>
      </c>
      <c r="J142" s="30">
        <f>233/332</f>
        <v>0.701807228915663</v>
      </c>
      <c r="K142" s="17" t="s">
        <v>20</v>
      </c>
      <c r="L142" s="20">
        <v>60</v>
      </c>
      <c r="M142" s="20">
        <f t="shared" si="5"/>
        <v>13980</v>
      </c>
    </row>
    <row r="143" ht="28" customHeight="1" spans="1:13">
      <c r="A143" s="20">
        <v>139</v>
      </c>
      <c r="B143" s="20" t="s">
        <v>258</v>
      </c>
      <c r="C143" s="18" t="s">
        <v>352</v>
      </c>
      <c r="D143" s="20" t="s">
        <v>353</v>
      </c>
      <c r="E143" s="20" t="s">
        <v>354</v>
      </c>
      <c r="F143" s="20">
        <v>429.5</v>
      </c>
      <c r="G143" s="20">
        <v>400</v>
      </c>
      <c r="H143" s="17">
        <v>429.5</v>
      </c>
      <c r="I143" s="17">
        <v>349</v>
      </c>
      <c r="J143" s="30">
        <f t="shared" ref="J143:J206" si="6">I143/H143</f>
        <v>0.812572759022119</v>
      </c>
      <c r="K143" s="17" t="s">
        <v>20</v>
      </c>
      <c r="L143" s="20">
        <v>60</v>
      </c>
      <c r="M143" s="20">
        <f t="shared" si="5"/>
        <v>20940</v>
      </c>
    </row>
    <row r="144" ht="28" customHeight="1" spans="1:13">
      <c r="A144" s="20">
        <v>140</v>
      </c>
      <c r="B144" s="20" t="s">
        <v>258</v>
      </c>
      <c r="C144" s="18" t="s">
        <v>355</v>
      </c>
      <c r="D144" s="20" t="s">
        <v>356</v>
      </c>
      <c r="E144" s="20" t="s">
        <v>357</v>
      </c>
      <c r="F144" s="20">
        <v>420</v>
      </c>
      <c r="G144" s="20">
        <v>380</v>
      </c>
      <c r="H144" s="17">
        <v>420</v>
      </c>
      <c r="I144" s="17">
        <v>400</v>
      </c>
      <c r="J144" s="30">
        <f t="shared" si="6"/>
        <v>0.952380952380952</v>
      </c>
      <c r="K144" s="17" t="s">
        <v>20</v>
      </c>
      <c r="L144" s="20">
        <v>60</v>
      </c>
      <c r="M144" s="20">
        <f t="shared" si="5"/>
        <v>24000</v>
      </c>
    </row>
    <row r="145" ht="28" customHeight="1" spans="1:13">
      <c r="A145" s="20">
        <v>141</v>
      </c>
      <c r="B145" s="20" t="s">
        <v>258</v>
      </c>
      <c r="C145" s="13" t="s">
        <v>358</v>
      </c>
      <c r="D145" s="13" t="s">
        <v>359</v>
      </c>
      <c r="E145" s="13" t="s">
        <v>357</v>
      </c>
      <c r="F145" s="13">
        <v>315</v>
      </c>
      <c r="G145" s="20">
        <v>280</v>
      </c>
      <c r="H145" s="20">
        <v>315</v>
      </c>
      <c r="I145" s="20">
        <v>226</v>
      </c>
      <c r="J145" s="30">
        <f t="shared" si="6"/>
        <v>0.717460317460317</v>
      </c>
      <c r="K145" s="17" t="s">
        <v>20</v>
      </c>
      <c r="L145" s="20">
        <v>60</v>
      </c>
      <c r="M145" s="20">
        <f t="shared" si="5"/>
        <v>13560</v>
      </c>
    </row>
    <row r="146" ht="28" customHeight="1" spans="1:13">
      <c r="A146" s="20">
        <v>142</v>
      </c>
      <c r="B146" s="20" t="s">
        <v>258</v>
      </c>
      <c r="C146" s="13" t="s">
        <v>360</v>
      </c>
      <c r="D146" s="20" t="s">
        <v>361</v>
      </c>
      <c r="E146" s="20" t="s">
        <v>362</v>
      </c>
      <c r="F146" s="20">
        <v>496.03</v>
      </c>
      <c r="G146" s="20">
        <v>455</v>
      </c>
      <c r="H146" s="20">
        <v>496.03</v>
      </c>
      <c r="I146" s="20">
        <v>377</v>
      </c>
      <c r="J146" s="30">
        <f t="shared" si="6"/>
        <v>0.760034675322057</v>
      </c>
      <c r="K146" s="17" t="s">
        <v>20</v>
      </c>
      <c r="L146" s="20">
        <v>60</v>
      </c>
      <c r="M146" s="20">
        <f t="shared" si="5"/>
        <v>22620</v>
      </c>
    </row>
    <row r="147" ht="28" customHeight="1" spans="1:13">
      <c r="A147" s="20">
        <v>143</v>
      </c>
      <c r="B147" s="20" t="s">
        <v>258</v>
      </c>
      <c r="C147" s="13" t="s">
        <v>363</v>
      </c>
      <c r="D147" s="25" t="s">
        <v>364</v>
      </c>
      <c r="E147" s="25" t="s">
        <v>365</v>
      </c>
      <c r="F147" s="25">
        <v>1300</v>
      </c>
      <c r="G147" s="20">
        <v>1300</v>
      </c>
      <c r="H147" s="20">
        <v>1276</v>
      </c>
      <c r="I147" s="20">
        <v>1196</v>
      </c>
      <c r="J147" s="30">
        <f t="shared" si="6"/>
        <v>0.93730407523511</v>
      </c>
      <c r="K147" s="17" t="s">
        <v>20</v>
      </c>
      <c r="L147" s="20">
        <v>60</v>
      </c>
      <c r="M147" s="20">
        <f t="shared" si="5"/>
        <v>71760</v>
      </c>
    </row>
    <row r="148" ht="28" customHeight="1" spans="1:13">
      <c r="A148" s="20">
        <v>144</v>
      </c>
      <c r="B148" s="20" t="s">
        <v>258</v>
      </c>
      <c r="C148" s="13" t="s">
        <v>366</v>
      </c>
      <c r="D148" s="20" t="s">
        <v>367</v>
      </c>
      <c r="E148" s="20" t="s">
        <v>368</v>
      </c>
      <c r="F148" s="20">
        <v>368</v>
      </c>
      <c r="G148" s="20">
        <v>368</v>
      </c>
      <c r="H148" s="20">
        <v>368</v>
      </c>
      <c r="I148" s="20">
        <v>368</v>
      </c>
      <c r="J148" s="30">
        <f t="shared" si="6"/>
        <v>1</v>
      </c>
      <c r="K148" s="17" t="s">
        <v>20</v>
      </c>
      <c r="L148" s="20">
        <v>60</v>
      </c>
      <c r="M148" s="20">
        <f t="shared" si="5"/>
        <v>22080</v>
      </c>
    </row>
    <row r="149" ht="28" customHeight="1" spans="1:13">
      <c r="A149" s="20">
        <v>145</v>
      </c>
      <c r="B149" s="20" t="s">
        <v>258</v>
      </c>
      <c r="C149" s="13" t="s">
        <v>369</v>
      </c>
      <c r="D149" s="20" t="s">
        <v>370</v>
      </c>
      <c r="E149" s="20" t="s">
        <v>368</v>
      </c>
      <c r="F149" s="20">
        <v>302</v>
      </c>
      <c r="G149" s="20">
        <v>240</v>
      </c>
      <c r="H149" s="20">
        <v>302</v>
      </c>
      <c r="I149" s="20">
        <v>235.5</v>
      </c>
      <c r="J149" s="30">
        <f t="shared" si="6"/>
        <v>0.779801324503311</v>
      </c>
      <c r="K149" s="17" t="s">
        <v>20</v>
      </c>
      <c r="L149" s="20">
        <v>60</v>
      </c>
      <c r="M149" s="20">
        <f t="shared" si="5"/>
        <v>14130</v>
      </c>
    </row>
    <row r="150" ht="28" customHeight="1" spans="1:13">
      <c r="A150" s="20">
        <v>146</v>
      </c>
      <c r="B150" s="20" t="s">
        <v>258</v>
      </c>
      <c r="C150" s="13" t="s">
        <v>371</v>
      </c>
      <c r="D150" s="20" t="s">
        <v>372</v>
      </c>
      <c r="E150" s="20" t="s">
        <v>373</v>
      </c>
      <c r="F150" s="20">
        <v>416</v>
      </c>
      <c r="G150" s="20">
        <v>410</v>
      </c>
      <c r="H150" s="20">
        <v>352</v>
      </c>
      <c r="I150" s="20">
        <v>247</v>
      </c>
      <c r="J150" s="30">
        <f t="shared" si="6"/>
        <v>0.701704545454545</v>
      </c>
      <c r="K150" s="17" t="s">
        <v>20</v>
      </c>
      <c r="L150" s="20">
        <v>60</v>
      </c>
      <c r="M150" s="20">
        <f t="shared" si="5"/>
        <v>14820</v>
      </c>
    </row>
    <row r="151" ht="28" customHeight="1" spans="1:13">
      <c r="A151" s="20">
        <v>147</v>
      </c>
      <c r="B151" s="20" t="s">
        <v>258</v>
      </c>
      <c r="C151" s="13" t="s">
        <v>374</v>
      </c>
      <c r="D151" s="20" t="s">
        <v>375</v>
      </c>
      <c r="E151" s="20" t="s">
        <v>376</v>
      </c>
      <c r="F151" s="20">
        <v>580</v>
      </c>
      <c r="G151" s="20">
        <v>570</v>
      </c>
      <c r="H151" s="20">
        <v>580</v>
      </c>
      <c r="I151" s="20">
        <v>510</v>
      </c>
      <c r="J151" s="30">
        <f t="shared" si="6"/>
        <v>0.879310344827586</v>
      </c>
      <c r="K151" s="17" t="s">
        <v>20</v>
      </c>
      <c r="L151" s="20">
        <v>60</v>
      </c>
      <c r="M151" s="20">
        <f t="shared" si="5"/>
        <v>30600</v>
      </c>
    </row>
    <row r="152" ht="28" customHeight="1" spans="1:13">
      <c r="A152" s="20">
        <v>148</v>
      </c>
      <c r="B152" s="20" t="s">
        <v>258</v>
      </c>
      <c r="C152" s="13" t="s">
        <v>377</v>
      </c>
      <c r="D152" s="20" t="s">
        <v>378</v>
      </c>
      <c r="E152" s="20" t="s">
        <v>379</v>
      </c>
      <c r="F152" s="20">
        <v>530</v>
      </c>
      <c r="G152" s="20">
        <v>530</v>
      </c>
      <c r="H152" s="20">
        <v>530</v>
      </c>
      <c r="I152" s="20">
        <v>530</v>
      </c>
      <c r="J152" s="30">
        <f t="shared" si="6"/>
        <v>1</v>
      </c>
      <c r="K152" s="17" t="s">
        <v>20</v>
      </c>
      <c r="L152" s="20">
        <v>60</v>
      </c>
      <c r="M152" s="20">
        <f t="shared" si="5"/>
        <v>31800</v>
      </c>
    </row>
    <row r="153" ht="28" customHeight="1" spans="1:13">
      <c r="A153" s="20">
        <v>149</v>
      </c>
      <c r="B153" s="20" t="s">
        <v>258</v>
      </c>
      <c r="C153" s="13" t="s">
        <v>380</v>
      </c>
      <c r="D153" s="20" t="s">
        <v>381</v>
      </c>
      <c r="E153" s="40" t="s">
        <v>382</v>
      </c>
      <c r="F153" s="20">
        <v>651.71</v>
      </c>
      <c r="G153" s="20">
        <v>645</v>
      </c>
      <c r="H153" s="20">
        <v>651.71</v>
      </c>
      <c r="I153" s="20">
        <v>607</v>
      </c>
      <c r="J153" s="30">
        <f t="shared" si="6"/>
        <v>0.931395866259533</v>
      </c>
      <c r="K153" s="17" t="s">
        <v>20</v>
      </c>
      <c r="L153" s="20">
        <v>60</v>
      </c>
      <c r="M153" s="20">
        <f t="shared" si="5"/>
        <v>36420</v>
      </c>
    </row>
    <row r="154" ht="28" customHeight="1" spans="1:13">
      <c r="A154" s="20">
        <v>150</v>
      </c>
      <c r="B154" s="20" t="s">
        <v>258</v>
      </c>
      <c r="C154" s="13" t="s">
        <v>383</v>
      </c>
      <c r="D154" s="20" t="s">
        <v>384</v>
      </c>
      <c r="E154" s="20" t="s">
        <v>385</v>
      </c>
      <c r="F154" s="20">
        <v>647.48</v>
      </c>
      <c r="G154" s="20">
        <v>647.48</v>
      </c>
      <c r="H154" s="20">
        <v>716.89</v>
      </c>
      <c r="I154" s="20">
        <v>716.89</v>
      </c>
      <c r="J154" s="30">
        <f t="shared" si="6"/>
        <v>1</v>
      </c>
      <c r="K154" s="17" t="s">
        <v>20</v>
      </c>
      <c r="L154" s="20">
        <v>60</v>
      </c>
      <c r="M154" s="20">
        <f t="shared" si="5"/>
        <v>43013.4</v>
      </c>
    </row>
    <row r="155" ht="28" customHeight="1" spans="1:13">
      <c r="A155" s="20">
        <v>151</v>
      </c>
      <c r="B155" s="20" t="s">
        <v>258</v>
      </c>
      <c r="C155" s="13" t="s">
        <v>386</v>
      </c>
      <c r="D155" s="13" t="s">
        <v>387</v>
      </c>
      <c r="E155" s="13" t="s">
        <v>385</v>
      </c>
      <c r="F155" s="13">
        <v>325.88</v>
      </c>
      <c r="G155" s="20">
        <v>325.88</v>
      </c>
      <c r="H155" s="20">
        <v>325.88</v>
      </c>
      <c r="I155" s="20">
        <v>280.8</v>
      </c>
      <c r="J155" s="30">
        <f t="shared" si="6"/>
        <v>0.861666871240948</v>
      </c>
      <c r="K155" s="17" t="s">
        <v>20</v>
      </c>
      <c r="L155" s="20">
        <v>60</v>
      </c>
      <c r="M155" s="20">
        <f t="shared" si="5"/>
        <v>16848</v>
      </c>
    </row>
    <row r="156" ht="28" customHeight="1" spans="1:13">
      <c r="A156" s="20">
        <v>152</v>
      </c>
      <c r="B156" s="20" t="s">
        <v>258</v>
      </c>
      <c r="C156" s="13" t="s">
        <v>388</v>
      </c>
      <c r="D156" s="13" t="s">
        <v>388</v>
      </c>
      <c r="E156" s="13" t="s">
        <v>385</v>
      </c>
      <c r="F156" s="13">
        <v>352.62</v>
      </c>
      <c r="G156" s="20">
        <v>352.62</v>
      </c>
      <c r="H156" s="20">
        <v>352.62</v>
      </c>
      <c r="I156" s="20">
        <v>311.9</v>
      </c>
      <c r="J156" s="30">
        <f t="shared" si="6"/>
        <v>0.884521581305655</v>
      </c>
      <c r="K156" s="17" t="s">
        <v>20</v>
      </c>
      <c r="L156" s="20">
        <v>60</v>
      </c>
      <c r="M156" s="20">
        <f t="shared" si="5"/>
        <v>18714</v>
      </c>
    </row>
    <row r="157" ht="28" customHeight="1" spans="1:13">
      <c r="A157" s="20">
        <v>153</v>
      </c>
      <c r="B157" s="20" t="s">
        <v>258</v>
      </c>
      <c r="C157" s="41" t="s">
        <v>389</v>
      </c>
      <c r="D157" s="35" t="s">
        <v>389</v>
      </c>
      <c r="E157" s="35" t="s">
        <v>385</v>
      </c>
      <c r="F157" s="35">
        <v>329.89</v>
      </c>
      <c r="G157" s="35">
        <v>329.89</v>
      </c>
      <c r="H157" s="20">
        <v>329.89</v>
      </c>
      <c r="I157" s="20">
        <v>280.7</v>
      </c>
      <c r="J157" s="30">
        <f t="shared" si="6"/>
        <v>0.850889690502895</v>
      </c>
      <c r="K157" s="17" t="s">
        <v>20</v>
      </c>
      <c r="L157" s="20">
        <v>60</v>
      </c>
      <c r="M157" s="20">
        <f t="shared" si="5"/>
        <v>16842</v>
      </c>
    </row>
    <row r="158" s="1" customFormat="1" ht="28" customHeight="1" spans="1:13">
      <c r="A158" s="20">
        <v>154</v>
      </c>
      <c r="B158" s="20" t="s">
        <v>390</v>
      </c>
      <c r="C158" s="18" t="s">
        <v>391</v>
      </c>
      <c r="D158" s="19" t="s">
        <v>99</v>
      </c>
      <c r="E158" s="19" t="s">
        <v>392</v>
      </c>
      <c r="F158" s="19">
        <v>311</v>
      </c>
      <c r="G158" s="20">
        <v>311</v>
      </c>
      <c r="H158" s="19">
        <v>500</v>
      </c>
      <c r="I158" s="20">
        <v>380</v>
      </c>
      <c r="J158" s="30">
        <f t="shared" si="6"/>
        <v>0.76</v>
      </c>
      <c r="K158" s="17" t="s">
        <v>20</v>
      </c>
      <c r="L158" s="20">
        <v>60</v>
      </c>
      <c r="M158" s="20">
        <f t="shared" si="5"/>
        <v>22800</v>
      </c>
    </row>
    <row r="159" ht="27.35" customHeight="1" spans="1:13">
      <c r="A159" s="20">
        <v>155</v>
      </c>
      <c r="B159" s="20" t="s">
        <v>390</v>
      </c>
      <c r="C159" s="18" t="s">
        <v>393</v>
      </c>
      <c r="D159" s="19" t="s">
        <v>394</v>
      </c>
      <c r="E159" s="19" t="s">
        <v>395</v>
      </c>
      <c r="F159" s="19">
        <v>742</v>
      </c>
      <c r="G159" s="20">
        <v>700</v>
      </c>
      <c r="H159" s="20">
        <v>742</v>
      </c>
      <c r="I159" s="20">
        <v>586</v>
      </c>
      <c r="J159" s="30">
        <f t="shared" si="6"/>
        <v>0.789757412398922</v>
      </c>
      <c r="K159" s="17" t="s">
        <v>20</v>
      </c>
      <c r="L159" s="20">
        <v>60</v>
      </c>
      <c r="M159" s="20">
        <f t="shared" si="5"/>
        <v>35160</v>
      </c>
    </row>
    <row r="160" ht="27.35" customHeight="1" spans="1:13">
      <c r="A160" s="20">
        <v>156</v>
      </c>
      <c r="B160" s="20" t="s">
        <v>390</v>
      </c>
      <c r="C160" s="18" t="s">
        <v>396</v>
      </c>
      <c r="D160" s="19" t="s">
        <v>397</v>
      </c>
      <c r="E160" s="19" t="s">
        <v>395</v>
      </c>
      <c r="F160" s="19">
        <v>308</v>
      </c>
      <c r="G160" s="20">
        <v>260</v>
      </c>
      <c r="H160" s="20">
        <v>308</v>
      </c>
      <c r="I160" s="20">
        <v>260</v>
      </c>
      <c r="J160" s="30">
        <f t="shared" si="6"/>
        <v>0.844155844155844</v>
      </c>
      <c r="K160" s="17" t="s">
        <v>20</v>
      </c>
      <c r="L160" s="20">
        <v>60</v>
      </c>
      <c r="M160" s="20">
        <f t="shared" si="5"/>
        <v>15600</v>
      </c>
    </row>
    <row r="161" ht="27.35" customHeight="1" spans="1:13">
      <c r="A161" s="20">
        <v>157</v>
      </c>
      <c r="B161" s="20" t="s">
        <v>390</v>
      </c>
      <c r="C161" s="18" t="s">
        <v>398</v>
      </c>
      <c r="D161" s="19" t="s">
        <v>399</v>
      </c>
      <c r="E161" s="19" t="s">
        <v>395</v>
      </c>
      <c r="F161" s="19">
        <v>325</v>
      </c>
      <c r="G161" s="20">
        <v>302</v>
      </c>
      <c r="H161" s="20">
        <v>325</v>
      </c>
      <c r="I161" s="20">
        <v>308</v>
      </c>
      <c r="J161" s="30">
        <f t="shared" si="6"/>
        <v>0.947692307692308</v>
      </c>
      <c r="K161" s="17" t="s">
        <v>20</v>
      </c>
      <c r="L161" s="20">
        <v>60</v>
      </c>
      <c r="M161" s="20">
        <f t="shared" si="5"/>
        <v>18480</v>
      </c>
    </row>
    <row r="162" ht="27.35" customHeight="1" spans="1:13">
      <c r="A162" s="20">
        <v>158</v>
      </c>
      <c r="B162" s="20" t="s">
        <v>390</v>
      </c>
      <c r="C162" s="18" t="s">
        <v>400</v>
      </c>
      <c r="D162" s="19" t="s">
        <v>401</v>
      </c>
      <c r="E162" s="19" t="s">
        <v>402</v>
      </c>
      <c r="F162" s="19">
        <v>340</v>
      </c>
      <c r="G162" s="20">
        <v>282</v>
      </c>
      <c r="H162" s="19">
        <v>340</v>
      </c>
      <c r="I162" s="20">
        <v>282</v>
      </c>
      <c r="J162" s="30">
        <f t="shared" si="6"/>
        <v>0.829411764705882</v>
      </c>
      <c r="K162" s="20" t="s">
        <v>20</v>
      </c>
      <c r="L162" s="20">
        <v>60</v>
      </c>
      <c r="M162" s="20">
        <f t="shared" si="5"/>
        <v>16920</v>
      </c>
    </row>
    <row r="163" ht="27.35" customHeight="1" spans="1:13">
      <c r="A163" s="20">
        <v>159</v>
      </c>
      <c r="B163" s="20" t="s">
        <v>390</v>
      </c>
      <c r="C163" s="18" t="s">
        <v>403</v>
      </c>
      <c r="D163" s="19" t="s">
        <v>404</v>
      </c>
      <c r="E163" s="37" t="s">
        <v>402</v>
      </c>
      <c r="F163" s="19">
        <v>319</v>
      </c>
      <c r="G163" s="20">
        <v>251</v>
      </c>
      <c r="H163" s="19">
        <v>319</v>
      </c>
      <c r="I163" s="20">
        <v>251</v>
      </c>
      <c r="J163" s="30">
        <f t="shared" si="6"/>
        <v>0.786833855799373</v>
      </c>
      <c r="K163" s="20" t="s">
        <v>20</v>
      </c>
      <c r="L163" s="20">
        <v>60</v>
      </c>
      <c r="M163" s="20">
        <f t="shared" si="5"/>
        <v>15060</v>
      </c>
    </row>
    <row r="164" ht="27.35" customHeight="1" spans="1:13">
      <c r="A164" s="20">
        <v>160</v>
      </c>
      <c r="B164" s="20" t="s">
        <v>390</v>
      </c>
      <c r="C164" s="18" t="s">
        <v>405</v>
      </c>
      <c r="D164" s="19" t="s">
        <v>406</v>
      </c>
      <c r="E164" s="19" t="s">
        <v>402</v>
      </c>
      <c r="F164" s="19">
        <v>360</v>
      </c>
      <c r="G164" s="20">
        <v>277</v>
      </c>
      <c r="H164" s="19">
        <v>360</v>
      </c>
      <c r="I164" s="20">
        <v>360</v>
      </c>
      <c r="J164" s="30">
        <f t="shared" si="6"/>
        <v>1</v>
      </c>
      <c r="K164" s="20" t="s">
        <v>20</v>
      </c>
      <c r="L164" s="20">
        <v>60</v>
      </c>
      <c r="M164" s="20">
        <f t="shared" si="5"/>
        <v>21600</v>
      </c>
    </row>
    <row r="165" ht="27.35" customHeight="1" spans="1:13">
      <c r="A165" s="20">
        <v>161</v>
      </c>
      <c r="B165" s="20" t="s">
        <v>390</v>
      </c>
      <c r="C165" s="18" t="s">
        <v>400</v>
      </c>
      <c r="D165" s="19" t="s">
        <v>401</v>
      </c>
      <c r="E165" s="19" t="s">
        <v>407</v>
      </c>
      <c r="F165" s="19">
        <v>452</v>
      </c>
      <c r="G165" s="20">
        <v>381</v>
      </c>
      <c r="H165" s="19">
        <v>400</v>
      </c>
      <c r="I165" s="17">
        <v>280</v>
      </c>
      <c r="J165" s="30">
        <f t="shared" si="6"/>
        <v>0.7</v>
      </c>
      <c r="K165" s="20" t="s">
        <v>20</v>
      </c>
      <c r="L165" s="20">
        <v>60</v>
      </c>
      <c r="M165" s="20">
        <f t="shared" si="5"/>
        <v>16800</v>
      </c>
    </row>
    <row r="166" ht="27.35" customHeight="1" spans="1:13">
      <c r="A166" s="20">
        <v>162</v>
      </c>
      <c r="B166" s="20" t="s">
        <v>390</v>
      </c>
      <c r="C166" s="18" t="s">
        <v>408</v>
      </c>
      <c r="D166" s="19" t="s">
        <v>408</v>
      </c>
      <c r="E166" s="19" t="s">
        <v>407</v>
      </c>
      <c r="F166" s="19">
        <v>433</v>
      </c>
      <c r="G166" s="20">
        <v>348</v>
      </c>
      <c r="H166" s="19">
        <v>302</v>
      </c>
      <c r="I166" s="17">
        <v>212</v>
      </c>
      <c r="J166" s="30">
        <f t="shared" si="6"/>
        <v>0.701986754966887</v>
      </c>
      <c r="K166" s="20" t="s">
        <v>20</v>
      </c>
      <c r="L166" s="20">
        <v>60</v>
      </c>
      <c r="M166" s="20">
        <f t="shared" si="5"/>
        <v>12720</v>
      </c>
    </row>
    <row r="167" ht="27.35" customHeight="1" spans="1:13">
      <c r="A167" s="20">
        <v>163</v>
      </c>
      <c r="B167" s="20" t="s">
        <v>390</v>
      </c>
      <c r="C167" s="18" t="s">
        <v>409</v>
      </c>
      <c r="D167" s="19" t="s">
        <v>410</v>
      </c>
      <c r="E167" s="19" t="s">
        <v>411</v>
      </c>
      <c r="F167" s="19">
        <v>380</v>
      </c>
      <c r="G167" s="20">
        <v>248.3</v>
      </c>
      <c r="H167" s="19">
        <v>354</v>
      </c>
      <c r="I167" s="20">
        <v>248.3</v>
      </c>
      <c r="J167" s="30">
        <f t="shared" si="6"/>
        <v>0.701412429378531</v>
      </c>
      <c r="K167" s="20" t="s">
        <v>20</v>
      </c>
      <c r="L167" s="20">
        <v>60</v>
      </c>
      <c r="M167" s="20">
        <f t="shared" si="5"/>
        <v>14898</v>
      </c>
    </row>
    <row r="168" ht="27.35" customHeight="1" spans="1:13">
      <c r="A168" s="20">
        <v>164</v>
      </c>
      <c r="B168" s="20" t="s">
        <v>390</v>
      </c>
      <c r="C168" s="18" t="s">
        <v>412</v>
      </c>
      <c r="D168" s="19" t="s">
        <v>413</v>
      </c>
      <c r="E168" s="19" t="s">
        <v>414</v>
      </c>
      <c r="F168" s="19">
        <v>1020</v>
      </c>
      <c r="G168" s="20">
        <v>982</v>
      </c>
      <c r="H168" s="17">
        <v>1020</v>
      </c>
      <c r="I168" s="17">
        <v>830</v>
      </c>
      <c r="J168" s="30">
        <f t="shared" si="6"/>
        <v>0.813725490196078</v>
      </c>
      <c r="K168" s="20" t="s">
        <v>20</v>
      </c>
      <c r="L168" s="20">
        <v>60</v>
      </c>
      <c r="M168" s="20">
        <f t="shared" si="5"/>
        <v>49800</v>
      </c>
    </row>
    <row r="169" ht="27.35" customHeight="1" spans="1:13">
      <c r="A169" s="20">
        <v>165</v>
      </c>
      <c r="B169" s="20" t="s">
        <v>390</v>
      </c>
      <c r="C169" s="18" t="s">
        <v>400</v>
      </c>
      <c r="D169" s="19" t="s">
        <v>401</v>
      </c>
      <c r="E169" s="19" t="s">
        <v>414</v>
      </c>
      <c r="F169" s="19">
        <v>304</v>
      </c>
      <c r="G169" s="20">
        <v>294</v>
      </c>
      <c r="H169" s="17">
        <v>320</v>
      </c>
      <c r="I169" s="17">
        <v>281</v>
      </c>
      <c r="J169" s="30">
        <f t="shared" si="6"/>
        <v>0.878125</v>
      </c>
      <c r="K169" s="20" t="s">
        <v>20</v>
      </c>
      <c r="L169" s="20">
        <v>60</v>
      </c>
      <c r="M169" s="20">
        <f t="shared" si="5"/>
        <v>16860</v>
      </c>
    </row>
    <row r="170" ht="27.35" customHeight="1" spans="1:13">
      <c r="A170" s="20">
        <v>166</v>
      </c>
      <c r="B170" s="20" t="s">
        <v>390</v>
      </c>
      <c r="C170" s="18" t="s">
        <v>415</v>
      </c>
      <c r="D170" s="19" t="s">
        <v>416</v>
      </c>
      <c r="E170" s="19" t="s">
        <v>414</v>
      </c>
      <c r="F170" s="19">
        <v>310</v>
      </c>
      <c r="G170" s="20">
        <v>247</v>
      </c>
      <c r="H170" s="17">
        <v>312</v>
      </c>
      <c r="I170" s="17">
        <v>270</v>
      </c>
      <c r="J170" s="30">
        <f t="shared" si="6"/>
        <v>0.865384615384615</v>
      </c>
      <c r="K170" s="20" t="s">
        <v>20</v>
      </c>
      <c r="L170" s="20">
        <v>60</v>
      </c>
      <c r="M170" s="20">
        <f t="shared" si="5"/>
        <v>16200</v>
      </c>
    </row>
    <row r="171" ht="27.35" customHeight="1" spans="1:13">
      <c r="A171" s="20">
        <v>167</v>
      </c>
      <c r="B171" s="20" t="s">
        <v>390</v>
      </c>
      <c r="C171" s="18" t="s">
        <v>417</v>
      </c>
      <c r="D171" s="19" t="s">
        <v>417</v>
      </c>
      <c r="E171" s="19" t="s">
        <v>418</v>
      </c>
      <c r="F171" s="19">
        <v>302</v>
      </c>
      <c r="G171" s="20">
        <v>230</v>
      </c>
      <c r="H171" s="19">
        <v>302</v>
      </c>
      <c r="I171" s="17">
        <v>260</v>
      </c>
      <c r="J171" s="30">
        <f t="shared" si="6"/>
        <v>0.860927152317881</v>
      </c>
      <c r="K171" s="20" t="s">
        <v>20</v>
      </c>
      <c r="L171" s="20">
        <v>60</v>
      </c>
      <c r="M171" s="20">
        <f t="shared" si="5"/>
        <v>15600</v>
      </c>
    </row>
    <row r="172" ht="27.35" customHeight="1" spans="1:13">
      <c r="A172" s="20">
        <v>168</v>
      </c>
      <c r="B172" s="20" t="s">
        <v>390</v>
      </c>
      <c r="C172" s="18" t="s">
        <v>419</v>
      </c>
      <c r="D172" s="19" t="s">
        <v>419</v>
      </c>
      <c r="E172" s="19" t="s">
        <v>418</v>
      </c>
      <c r="F172" s="19">
        <v>310</v>
      </c>
      <c r="G172" s="20">
        <v>256</v>
      </c>
      <c r="H172" s="19">
        <v>310</v>
      </c>
      <c r="I172" s="17">
        <v>280</v>
      </c>
      <c r="J172" s="30">
        <f t="shared" si="6"/>
        <v>0.903225806451613</v>
      </c>
      <c r="K172" s="20" t="s">
        <v>20</v>
      </c>
      <c r="L172" s="20">
        <v>60</v>
      </c>
      <c r="M172" s="20">
        <f t="shared" si="5"/>
        <v>16800</v>
      </c>
    </row>
    <row r="173" ht="27.35" customHeight="1" spans="1:13">
      <c r="A173" s="20">
        <v>169</v>
      </c>
      <c r="B173" s="20" t="s">
        <v>390</v>
      </c>
      <c r="C173" s="18" t="s">
        <v>420</v>
      </c>
      <c r="D173" s="19" t="s">
        <v>420</v>
      </c>
      <c r="E173" s="19" t="s">
        <v>418</v>
      </c>
      <c r="F173" s="19">
        <v>510</v>
      </c>
      <c r="G173" s="20">
        <v>361</v>
      </c>
      <c r="H173" s="19">
        <v>510</v>
      </c>
      <c r="I173" s="17">
        <v>398</v>
      </c>
      <c r="J173" s="30">
        <f t="shared" si="6"/>
        <v>0.780392156862745</v>
      </c>
      <c r="K173" s="20" t="s">
        <v>20</v>
      </c>
      <c r="L173" s="20">
        <v>60</v>
      </c>
      <c r="M173" s="20">
        <f t="shared" si="5"/>
        <v>23880</v>
      </c>
    </row>
    <row r="174" ht="27.35" customHeight="1" spans="1:13">
      <c r="A174" s="20">
        <v>170</v>
      </c>
      <c r="B174" s="20" t="s">
        <v>390</v>
      </c>
      <c r="C174" s="18" t="s">
        <v>421</v>
      </c>
      <c r="D174" s="19" t="s">
        <v>421</v>
      </c>
      <c r="E174" s="37" t="s">
        <v>422</v>
      </c>
      <c r="F174" s="19">
        <v>567.5</v>
      </c>
      <c r="G174" s="20">
        <v>424</v>
      </c>
      <c r="H174" s="19">
        <v>567.5</v>
      </c>
      <c r="I174" s="17">
        <v>414</v>
      </c>
      <c r="J174" s="30">
        <f t="shared" si="6"/>
        <v>0.729515418502203</v>
      </c>
      <c r="K174" s="20" t="s">
        <v>20</v>
      </c>
      <c r="L174" s="20">
        <v>60</v>
      </c>
      <c r="M174" s="20">
        <f t="shared" si="5"/>
        <v>24840</v>
      </c>
    </row>
    <row r="175" ht="27.35" customHeight="1" spans="1:13">
      <c r="A175" s="20">
        <v>171</v>
      </c>
      <c r="B175" s="20" t="s">
        <v>390</v>
      </c>
      <c r="C175" s="18" t="s">
        <v>423</v>
      </c>
      <c r="D175" s="19" t="s">
        <v>423</v>
      </c>
      <c r="E175" s="19" t="s">
        <v>422</v>
      </c>
      <c r="F175" s="19">
        <v>320</v>
      </c>
      <c r="G175" s="20">
        <v>256</v>
      </c>
      <c r="H175" s="19">
        <v>320</v>
      </c>
      <c r="I175" s="17">
        <v>256</v>
      </c>
      <c r="J175" s="30">
        <f t="shared" si="6"/>
        <v>0.8</v>
      </c>
      <c r="K175" s="20" t="s">
        <v>20</v>
      </c>
      <c r="L175" s="20">
        <v>60</v>
      </c>
      <c r="M175" s="20">
        <f t="shared" si="5"/>
        <v>15360</v>
      </c>
    </row>
    <row r="176" ht="27.35" customHeight="1" spans="1:13">
      <c r="A176" s="20">
        <v>172</v>
      </c>
      <c r="B176" s="20" t="s">
        <v>390</v>
      </c>
      <c r="C176" s="18" t="s">
        <v>424</v>
      </c>
      <c r="D176" s="19" t="s">
        <v>425</v>
      </c>
      <c r="E176" s="19" t="s">
        <v>392</v>
      </c>
      <c r="F176" s="19">
        <v>420</v>
      </c>
      <c r="G176" s="20">
        <v>340</v>
      </c>
      <c r="H176" s="19">
        <v>325</v>
      </c>
      <c r="I176" s="17">
        <v>280</v>
      </c>
      <c r="J176" s="30">
        <f t="shared" si="6"/>
        <v>0.861538461538462</v>
      </c>
      <c r="K176" s="20" t="s">
        <v>20</v>
      </c>
      <c r="L176" s="20">
        <v>60</v>
      </c>
      <c r="M176" s="20">
        <f t="shared" si="5"/>
        <v>16800</v>
      </c>
    </row>
    <row r="177" ht="27.35" customHeight="1" spans="1:13">
      <c r="A177" s="20">
        <v>173</v>
      </c>
      <c r="B177" s="20" t="s">
        <v>390</v>
      </c>
      <c r="C177" s="18" t="s">
        <v>426</v>
      </c>
      <c r="D177" s="19" t="s">
        <v>426</v>
      </c>
      <c r="E177" s="19" t="s">
        <v>422</v>
      </c>
      <c r="F177" s="19">
        <v>408.8</v>
      </c>
      <c r="G177" s="20">
        <v>326</v>
      </c>
      <c r="H177" s="19">
        <v>408.8</v>
      </c>
      <c r="I177" s="17">
        <v>326</v>
      </c>
      <c r="J177" s="30">
        <f t="shared" si="6"/>
        <v>0.797455968688845</v>
      </c>
      <c r="K177" s="20" t="s">
        <v>20</v>
      </c>
      <c r="L177" s="20">
        <v>60</v>
      </c>
      <c r="M177" s="20">
        <f t="shared" si="5"/>
        <v>19560</v>
      </c>
    </row>
    <row r="178" ht="27.35" customHeight="1" spans="1:13">
      <c r="A178" s="20">
        <v>174</v>
      </c>
      <c r="B178" s="20" t="s">
        <v>390</v>
      </c>
      <c r="C178" s="18" t="s">
        <v>427</v>
      </c>
      <c r="D178" s="19" t="s">
        <v>428</v>
      </c>
      <c r="E178" s="19" t="s">
        <v>422</v>
      </c>
      <c r="F178" s="19">
        <v>566.7</v>
      </c>
      <c r="G178" s="20">
        <v>423</v>
      </c>
      <c r="H178" s="19">
        <v>566.7</v>
      </c>
      <c r="I178" s="17">
        <v>408</v>
      </c>
      <c r="J178" s="30">
        <f t="shared" si="6"/>
        <v>0.719957649550026</v>
      </c>
      <c r="K178" s="20" t="s">
        <v>20</v>
      </c>
      <c r="L178" s="20">
        <v>60</v>
      </c>
      <c r="M178" s="20">
        <f t="shared" si="5"/>
        <v>24480</v>
      </c>
    </row>
    <row r="179" ht="27.35" customHeight="1" spans="1:13">
      <c r="A179" s="20">
        <v>175</v>
      </c>
      <c r="B179" s="20" t="s">
        <v>390</v>
      </c>
      <c r="C179" s="18" t="s">
        <v>393</v>
      </c>
      <c r="D179" s="19" t="s">
        <v>394</v>
      </c>
      <c r="E179" s="19" t="s">
        <v>422</v>
      </c>
      <c r="F179" s="19">
        <v>373.3</v>
      </c>
      <c r="G179" s="20">
        <v>281</v>
      </c>
      <c r="H179" s="19">
        <v>330</v>
      </c>
      <c r="I179" s="17">
        <v>231</v>
      </c>
      <c r="J179" s="30">
        <f t="shared" si="6"/>
        <v>0.7</v>
      </c>
      <c r="K179" s="20" t="s">
        <v>20</v>
      </c>
      <c r="L179" s="20">
        <v>60</v>
      </c>
      <c r="M179" s="20">
        <f t="shared" si="5"/>
        <v>13860</v>
      </c>
    </row>
    <row r="180" ht="27.35" customHeight="1" spans="1:13">
      <c r="A180" s="20">
        <v>176</v>
      </c>
      <c r="B180" s="20" t="s">
        <v>429</v>
      </c>
      <c r="C180" s="18" t="s">
        <v>430</v>
      </c>
      <c r="D180" s="19" t="s">
        <v>430</v>
      </c>
      <c r="E180" s="18" t="s">
        <v>431</v>
      </c>
      <c r="F180" s="19">
        <v>301.2</v>
      </c>
      <c r="G180" s="20">
        <v>253.2</v>
      </c>
      <c r="H180" s="19">
        <v>301.2</v>
      </c>
      <c r="I180" s="20">
        <v>253.2</v>
      </c>
      <c r="J180" s="38">
        <f t="shared" si="6"/>
        <v>0.840637450199203</v>
      </c>
      <c r="K180" s="20" t="s">
        <v>20</v>
      </c>
      <c r="L180" s="20">
        <v>60</v>
      </c>
      <c r="M180" s="20">
        <f t="shared" si="5"/>
        <v>15192</v>
      </c>
    </row>
    <row r="181" ht="27.35" customHeight="1" spans="1:13">
      <c r="A181" s="20">
        <v>177</v>
      </c>
      <c r="B181" s="20" t="s">
        <v>429</v>
      </c>
      <c r="C181" s="18" t="s">
        <v>432</v>
      </c>
      <c r="D181" s="19" t="s">
        <v>433</v>
      </c>
      <c r="E181" s="32" t="s">
        <v>434</v>
      </c>
      <c r="F181" s="19">
        <v>336.8</v>
      </c>
      <c r="G181" s="20">
        <v>276.47</v>
      </c>
      <c r="H181" s="19">
        <v>336.8</v>
      </c>
      <c r="I181" s="20">
        <v>276.47</v>
      </c>
      <c r="J181" s="38">
        <f t="shared" si="6"/>
        <v>0.820872921615202</v>
      </c>
      <c r="K181" s="20" t="s">
        <v>20</v>
      </c>
      <c r="L181" s="20">
        <v>60</v>
      </c>
      <c r="M181" s="20">
        <f t="shared" si="5"/>
        <v>16588.2</v>
      </c>
    </row>
    <row r="182" ht="27.35" customHeight="1" spans="1:13">
      <c r="A182" s="20">
        <v>178</v>
      </c>
      <c r="B182" s="20" t="s">
        <v>429</v>
      </c>
      <c r="C182" s="18" t="s">
        <v>435</v>
      </c>
      <c r="D182" s="19" t="s">
        <v>436</v>
      </c>
      <c r="E182" s="32" t="s">
        <v>437</v>
      </c>
      <c r="F182" s="19">
        <v>612.04</v>
      </c>
      <c r="G182" s="20">
        <v>556.69</v>
      </c>
      <c r="H182" s="19">
        <v>612.04</v>
      </c>
      <c r="I182" s="20">
        <v>530.69</v>
      </c>
      <c r="J182" s="38">
        <f t="shared" si="6"/>
        <v>0.867083850728711</v>
      </c>
      <c r="K182" s="20" t="s">
        <v>20</v>
      </c>
      <c r="L182" s="20">
        <v>60</v>
      </c>
      <c r="M182" s="20">
        <f t="shared" si="5"/>
        <v>31841.4</v>
      </c>
    </row>
    <row r="183" ht="27.35" customHeight="1" spans="1:13">
      <c r="A183" s="20">
        <v>179</v>
      </c>
      <c r="B183" s="20" t="s">
        <v>429</v>
      </c>
      <c r="C183" s="18" t="s">
        <v>438</v>
      </c>
      <c r="D183" s="19" t="s">
        <v>438</v>
      </c>
      <c r="E183" s="32" t="s">
        <v>439</v>
      </c>
      <c r="F183" s="19">
        <v>405.61</v>
      </c>
      <c r="G183" s="20">
        <v>373.91</v>
      </c>
      <c r="H183" s="19">
        <v>405.61</v>
      </c>
      <c r="I183" s="20">
        <v>373.91</v>
      </c>
      <c r="J183" s="38">
        <f t="shared" si="6"/>
        <v>0.921846108330662</v>
      </c>
      <c r="K183" s="20" t="s">
        <v>20</v>
      </c>
      <c r="L183" s="20">
        <v>60</v>
      </c>
      <c r="M183" s="20">
        <f t="shared" si="5"/>
        <v>22434.6</v>
      </c>
    </row>
    <row r="184" ht="27.35" customHeight="1" spans="1:13">
      <c r="A184" s="20">
        <v>180</v>
      </c>
      <c r="B184" s="20" t="s">
        <v>429</v>
      </c>
      <c r="C184" s="18" t="s">
        <v>440</v>
      </c>
      <c r="D184" s="19" t="s">
        <v>441</v>
      </c>
      <c r="E184" s="32" t="s">
        <v>442</v>
      </c>
      <c r="F184" s="19">
        <v>332</v>
      </c>
      <c r="G184" s="20">
        <v>332</v>
      </c>
      <c r="H184" s="19">
        <v>332</v>
      </c>
      <c r="I184" s="20">
        <v>261.33</v>
      </c>
      <c r="J184" s="38">
        <f t="shared" si="6"/>
        <v>0.787138554216867</v>
      </c>
      <c r="K184" s="20" t="s">
        <v>20</v>
      </c>
      <c r="L184" s="20">
        <v>60</v>
      </c>
      <c r="M184" s="20">
        <f t="shared" si="5"/>
        <v>15679.8</v>
      </c>
    </row>
    <row r="185" ht="35" customHeight="1" spans="1:13">
      <c r="A185" s="20">
        <v>181</v>
      </c>
      <c r="B185" s="20" t="s">
        <v>429</v>
      </c>
      <c r="C185" s="18" t="s">
        <v>443</v>
      </c>
      <c r="D185" s="19" t="s">
        <v>444</v>
      </c>
      <c r="E185" s="23" t="s">
        <v>445</v>
      </c>
      <c r="F185" s="19">
        <v>537.7</v>
      </c>
      <c r="G185" s="20">
        <v>537.7</v>
      </c>
      <c r="H185" s="19">
        <v>537.7</v>
      </c>
      <c r="I185" s="20">
        <v>532.7</v>
      </c>
      <c r="J185" s="38">
        <f t="shared" si="6"/>
        <v>0.990701134461596</v>
      </c>
      <c r="K185" s="20" t="s">
        <v>20</v>
      </c>
      <c r="L185" s="20">
        <v>60</v>
      </c>
      <c r="M185" s="20">
        <f t="shared" si="5"/>
        <v>31962</v>
      </c>
    </row>
    <row r="186" ht="27.35" customHeight="1" spans="1:13">
      <c r="A186" s="20">
        <v>182</v>
      </c>
      <c r="B186" s="20" t="s">
        <v>429</v>
      </c>
      <c r="C186" s="13" t="s">
        <v>446</v>
      </c>
      <c r="D186" s="20" t="s">
        <v>447</v>
      </c>
      <c r="E186" s="13" t="s">
        <v>448</v>
      </c>
      <c r="F186" s="20">
        <v>496</v>
      </c>
      <c r="G186" s="20">
        <v>496</v>
      </c>
      <c r="H186" s="20">
        <v>496</v>
      </c>
      <c r="I186" s="20">
        <v>416</v>
      </c>
      <c r="J186" s="38">
        <f t="shared" si="6"/>
        <v>0.838709677419355</v>
      </c>
      <c r="K186" s="20" t="s">
        <v>20</v>
      </c>
      <c r="L186" s="20">
        <v>60</v>
      </c>
      <c r="M186" s="20">
        <f t="shared" si="5"/>
        <v>24960</v>
      </c>
    </row>
    <row r="187" ht="27.35" customHeight="1" spans="1:13">
      <c r="A187" s="20">
        <v>183</v>
      </c>
      <c r="B187" s="20" t="s">
        <v>429</v>
      </c>
      <c r="C187" s="13" t="s">
        <v>449</v>
      </c>
      <c r="D187" s="20" t="s">
        <v>449</v>
      </c>
      <c r="E187" s="13" t="s">
        <v>450</v>
      </c>
      <c r="F187" s="20">
        <v>410.3</v>
      </c>
      <c r="G187" s="20">
        <v>410.3</v>
      </c>
      <c r="H187" s="20">
        <v>410.3</v>
      </c>
      <c r="I187" s="20">
        <v>404</v>
      </c>
      <c r="J187" s="38">
        <f t="shared" si="6"/>
        <v>0.984645381428223</v>
      </c>
      <c r="K187" s="20" t="s">
        <v>20</v>
      </c>
      <c r="L187" s="20">
        <v>60</v>
      </c>
      <c r="M187" s="20">
        <f t="shared" si="5"/>
        <v>24240</v>
      </c>
    </row>
    <row r="188" ht="27.35" customHeight="1" spans="1:13">
      <c r="A188" s="20">
        <v>184</v>
      </c>
      <c r="B188" s="20" t="s">
        <v>429</v>
      </c>
      <c r="C188" s="13" t="s">
        <v>451</v>
      </c>
      <c r="D188" s="20" t="s">
        <v>451</v>
      </c>
      <c r="E188" s="13" t="s">
        <v>452</v>
      </c>
      <c r="F188" s="20">
        <v>330.8</v>
      </c>
      <c r="G188" s="20">
        <v>302.8</v>
      </c>
      <c r="H188" s="20">
        <v>330.8</v>
      </c>
      <c r="I188" s="20">
        <v>302.8</v>
      </c>
      <c r="J188" s="38">
        <f t="shared" si="6"/>
        <v>0.915356711003628</v>
      </c>
      <c r="K188" s="20" t="s">
        <v>20</v>
      </c>
      <c r="L188" s="20">
        <v>60</v>
      </c>
      <c r="M188" s="20">
        <f t="shared" si="5"/>
        <v>18168</v>
      </c>
    </row>
    <row r="189" ht="27.35" customHeight="1" spans="1:13">
      <c r="A189" s="20">
        <v>185</v>
      </c>
      <c r="B189" s="20" t="s">
        <v>429</v>
      </c>
      <c r="C189" s="13" t="s">
        <v>453</v>
      </c>
      <c r="D189" s="20" t="s">
        <v>453</v>
      </c>
      <c r="E189" s="13" t="s">
        <v>454</v>
      </c>
      <c r="F189" s="20">
        <v>350.4</v>
      </c>
      <c r="G189" s="20">
        <v>300.4</v>
      </c>
      <c r="H189" s="20">
        <v>350.4</v>
      </c>
      <c r="I189" s="20">
        <v>300.4</v>
      </c>
      <c r="J189" s="38">
        <f t="shared" si="6"/>
        <v>0.857305936073059</v>
      </c>
      <c r="K189" s="20" t="s">
        <v>20</v>
      </c>
      <c r="L189" s="20">
        <v>60</v>
      </c>
      <c r="M189" s="20">
        <f t="shared" si="5"/>
        <v>18024</v>
      </c>
    </row>
    <row r="190" ht="27.35" customHeight="1" spans="1:13">
      <c r="A190" s="20">
        <v>186</v>
      </c>
      <c r="B190" s="20" t="s">
        <v>429</v>
      </c>
      <c r="C190" s="13" t="s">
        <v>455</v>
      </c>
      <c r="D190" s="20" t="s">
        <v>456</v>
      </c>
      <c r="E190" s="13" t="s">
        <v>457</v>
      </c>
      <c r="F190" s="20">
        <v>775.6</v>
      </c>
      <c r="G190" s="20">
        <v>755.6</v>
      </c>
      <c r="H190" s="20">
        <v>775.6</v>
      </c>
      <c r="I190" s="20">
        <v>678.8</v>
      </c>
      <c r="J190" s="38">
        <f t="shared" si="6"/>
        <v>0.875193398659103</v>
      </c>
      <c r="K190" s="20" t="s">
        <v>20</v>
      </c>
      <c r="L190" s="20">
        <v>60</v>
      </c>
      <c r="M190" s="20">
        <f t="shared" si="5"/>
        <v>40728</v>
      </c>
    </row>
    <row r="191" ht="27.35" customHeight="1" spans="1:13">
      <c r="A191" s="20">
        <v>187</v>
      </c>
      <c r="B191" s="20" t="s">
        <v>429</v>
      </c>
      <c r="C191" s="13" t="s">
        <v>458</v>
      </c>
      <c r="D191" s="20" t="s">
        <v>459</v>
      </c>
      <c r="E191" s="25" t="s">
        <v>460</v>
      </c>
      <c r="F191" s="20">
        <v>422.54</v>
      </c>
      <c r="G191" s="20">
        <v>312.54</v>
      </c>
      <c r="H191" s="20">
        <v>422.54</v>
      </c>
      <c r="I191" s="20">
        <v>310.24</v>
      </c>
      <c r="J191" s="38">
        <f t="shared" si="6"/>
        <v>0.734226345434752</v>
      </c>
      <c r="K191" s="20" t="s">
        <v>20</v>
      </c>
      <c r="L191" s="20">
        <v>60</v>
      </c>
      <c r="M191" s="20">
        <f t="shared" si="5"/>
        <v>18614.4</v>
      </c>
    </row>
    <row r="192" ht="27.35" customHeight="1" spans="1:13">
      <c r="A192" s="20">
        <v>188</v>
      </c>
      <c r="B192" s="20" t="s">
        <v>429</v>
      </c>
      <c r="C192" s="13" t="s">
        <v>461</v>
      </c>
      <c r="D192" s="20"/>
      <c r="E192" s="13" t="s">
        <v>462</v>
      </c>
      <c r="F192" s="20">
        <v>328.9</v>
      </c>
      <c r="G192" s="20">
        <v>328.9</v>
      </c>
      <c r="H192" s="20">
        <v>328.9</v>
      </c>
      <c r="I192" s="20">
        <v>328.9</v>
      </c>
      <c r="J192" s="38">
        <f t="shared" si="6"/>
        <v>1</v>
      </c>
      <c r="K192" s="20" t="s">
        <v>20</v>
      </c>
      <c r="L192" s="20">
        <v>60</v>
      </c>
      <c r="M192" s="20">
        <f t="shared" si="5"/>
        <v>19734</v>
      </c>
    </row>
    <row r="193" ht="27.35" customHeight="1" spans="1:13">
      <c r="A193" s="20">
        <v>189</v>
      </c>
      <c r="B193" s="20" t="s">
        <v>429</v>
      </c>
      <c r="C193" s="13" t="s">
        <v>463</v>
      </c>
      <c r="D193" s="20" t="s">
        <v>463</v>
      </c>
      <c r="E193" s="25" t="s">
        <v>464</v>
      </c>
      <c r="F193" s="20">
        <v>326.58</v>
      </c>
      <c r="G193" s="20">
        <v>326.58</v>
      </c>
      <c r="H193" s="20">
        <v>326.58</v>
      </c>
      <c r="I193" s="20">
        <v>326.58</v>
      </c>
      <c r="J193" s="38">
        <f t="shared" si="6"/>
        <v>1</v>
      </c>
      <c r="K193" s="20" t="s">
        <v>20</v>
      </c>
      <c r="L193" s="20">
        <v>60</v>
      </c>
      <c r="M193" s="20">
        <f t="shared" si="5"/>
        <v>19594.8</v>
      </c>
    </row>
    <row r="194" ht="27.35" customHeight="1" spans="1:13">
      <c r="A194" s="20">
        <v>190</v>
      </c>
      <c r="B194" s="20" t="s">
        <v>429</v>
      </c>
      <c r="C194" s="13" t="s">
        <v>465</v>
      </c>
      <c r="D194" s="20" t="s">
        <v>465</v>
      </c>
      <c r="E194" s="25" t="s">
        <v>466</v>
      </c>
      <c r="F194" s="20">
        <v>357.05</v>
      </c>
      <c r="G194" s="20">
        <v>337.07</v>
      </c>
      <c r="H194" s="20">
        <v>357.05</v>
      </c>
      <c r="I194" s="20">
        <v>335.49</v>
      </c>
      <c r="J194" s="38">
        <f t="shared" si="6"/>
        <v>0.939616300238062</v>
      </c>
      <c r="K194" s="20" t="s">
        <v>20</v>
      </c>
      <c r="L194" s="20">
        <v>60</v>
      </c>
      <c r="M194" s="20">
        <f t="shared" si="5"/>
        <v>20129.4</v>
      </c>
    </row>
    <row r="195" ht="27.35" customHeight="1" spans="1:13">
      <c r="A195" s="20">
        <v>191</v>
      </c>
      <c r="B195" s="20" t="s">
        <v>429</v>
      </c>
      <c r="C195" s="13" t="s">
        <v>467</v>
      </c>
      <c r="D195" s="20" t="s">
        <v>467</v>
      </c>
      <c r="E195" s="13" t="s">
        <v>468</v>
      </c>
      <c r="F195" s="20">
        <v>390.11</v>
      </c>
      <c r="G195" s="20">
        <v>303.35</v>
      </c>
      <c r="H195" s="20">
        <v>390.11</v>
      </c>
      <c r="I195" s="20">
        <v>303.35</v>
      </c>
      <c r="J195" s="38">
        <f t="shared" si="6"/>
        <v>0.777601189408116</v>
      </c>
      <c r="K195" s="20" t="s">
        <v>20</v>
      </c>
      <c r="L195" s="20">
        <v>60</v>
      </c>
      <c r="M195" s="20">
        <f t="shared" si="5"/>
        <v>18201</v>
      </c>
    </row>
    <row r="196" ht="27.35" customHeight="1" spans="1:13">
      <c r="A196" s="20">
        <v>192</v>
      </c>
      <c r="B196" s="20" t="s">
        <v>429</v>
      </c>
      <c r="C196" s="13" t="s">
        <v>469</v>
      </c>
      <c r="D196" s="20" t="s">
        <v>470</v>
      </c>
      <c r="E196" s="13" t="s">
        <v>471</v>
      </c>
      <c r="F196" s="20">
        <v>340</v>
      </c>
      <c r="G196" s="20">
        <v>340</v>
      </c>
      <c r="H196" s="20">
        <v>340</v>
      </c>
      <c r="I196" s="20">
        <v>340</v>
      </c>
      <c r="J196" s="38">
        <f t="shared" si="6"/>
        <v>1</v>
      </c>
      <c r="K196" s="20" t="s">
        <v>20</v>
      </c>
      <c r="L196" s="20">
        <v>60</v>
      </c>
      <c r="M196" s="20">
        <f t="shared" si="5"/>
        <v>20400</v>
      </c>
    </row>
    <row r="197" ht="27.35" customHeight="1" spans="1:13">
      <c r="A197" s="20">
        <v>193</v>
      </c>
      <c r="B197" s="20" t="s">
        <v>429</v>
      </c>
      <c r="C197" s="13" t="s">
        <v>472</v>
      </c>
      <c r="D197" s="20" t="s">
        <v>472</v>
      </c>
      <c r="E197" s="25" t="s">
        <v>473</v>
      </c>
      <c r="F197" s="20">
        <v>356.7</v>
      </c>
      <c r="G197" s="20">
        <v>356.7</v>
      </c>
      <c r="H197" s="20">
        <v>356.7</v>
      </c>
      <c r="I197" s="20">
        <v>356.7</v>
      </c>
      <c r="J197" s="38">
        <f t="shared" si="6"/>
        <v>1</v>
      </c>
      <c r="K197" s="20" t="s">
        <v>20</v>
      </c>
      <c r="L197" s="20">
        <v>60</v>
      </c>
      <c r="M197" s="20">
        <f t="shared" si="5"/>
        <v>21402</v>
      </c>
    </row>
    <row r="198" ht="27.35" customHeight="1" spans="1:13">
      <c r="A198" s="20">
        <v>194</v>
      </c>
      <c r="B198" s="20" t="s">
        <v>429</v>
      </c>
      <c r="C198" s="13" t="s">
        <v>474</v>
      </c>
      <c r="D198" s="20" t="s">
        <v>474</v>
      </c>
      <c r="E198" s="13" t="s">
        <v>475</v>
      </c>
      <c r="F198" s="20">
        <v>307.82</v>
      </c>
      <c r="G198" s="20">
        <v>230</v>
      </c>
      <c r="H198" s="20">
        <v>307.82</v>
      </c>
      <c r="I198" s="20">
        <v>230</v>
      </c>
      <c r="J198" s="38">
        <f t="shared" si="6"/>
        <v>0.747189916184783</v>
      </c>
      <c r="K198" s="20" t="s">
        <v>20</v>
      </c>
      <c r="L198" s="20">
        <v>60</v>
      </c>
      <c r="M198" s="20">
        <f t="shared" ref="M198:M261" si="7">I198*L198</f>
        <v>13800</v>
      </c>
    </row>
    <row r="199" ht="27.35" customHeight="1" spans="1:13">
      <c r="A199" s="20">
        <v>195</v>
      </c>
      <c r="B199" s="20" t="s">
        <v>429</v>
      </c>
      <c r="C199" s="13" t="s">
        <v>476</v>
      </c>
      <c r="D199" s="20" t="s">
        <v>476</v>
      </c>
      <c r="E199" s="13" t="s">
        <v>477</v>
      </c>
      <c r="F199" s="20">
        <v>347.28</v>
      </c>
      <c r="G199" s="20">
        <v>347.28</v>
      </c>
      <c r="H199" s="20">
        <v>347.28</v>
      </c>
      <c r="I199" s="20">
        <v>347.28</v>
      </c>
      <c r="J199" s="38">
        <f t="shared" si="6"/>
        <v>1</v>
      </c>
      <c r="K199" s="20" t="s">
        <v>20</v>
      </c>
      <c r="L199" s="20">
        <v>60</v>
      </c>
      <c r="M199" s="20">
        <f t="shared" si="7"/>
        <v>20836.8</v>
      </c>
    </row>
    <row r="200" ht="27.35" customHeight="1" spans="1:13">
      <c r="A200" s="20">
        <v>196</v>
      </c>
      <c r="B200" s="20" t="s">
        <v>429</v>
      </c>
      <c r="C200" s="13" t="s">
        <v>478</v>
      </c>
      <c r="D200" s="20" t="s">
        <v>479</v>
      </c>
      <c r="E200" s="13" t="s">
        <v>480</v>
      </c>
      <c r="F200" s="20">
        <v>400</v>
      </c>
      <c r="G200" s="20">
        <v>378.15</v>
      </c>
      <c r="H200" s="20">
        <v>400</v>
      </c>
      <c r="I200" s="20">
        <v>321.15</v>
      </c>
      <c r="J200" s="38">
        <f t="shared" si="6"/>
        <v>0.802875</v>
      </c>
      <c r="K200" s="20" t="s">
        <v>20</v>
      </c>
      <c r="L200" s="20">
        <v>60</v>
      </c>
      <c r="M200" s="20">
        <f t="shared" si="7"/>
        <v>19269</v>
      </c>
    </row>
    <row r="201" ht="27.35" customHeight="1" spans="1:13">
      <c r="A201" s="20">
        <v>197</v>
      </c>
      <c r="B201" s="20" t="s">
        <v>429</v>
      </c>
      <c r="C201" s="13" t="s">
        <v>481</v>
      </c>
      <c r="D201" s="20" t="s">
        <v>482</v>
      </c>
      <c r="E201" s="13" t="s">
        <v>483</v>
      </c>
      <c r="F201" s="20">
        <v>400.7</v>
      </c>
      <c r="G201" s="20">
        <v>400.7</v>
      </c>
      <c r="H201" s="20">
        <v>400.7</v>
      </c>
      <c r="I201" s="20">
        <v>330.7</v>
      </c>
      <c r="J201" s="38">
        <f t="shared" si="6"/>
        <v>0.825305714998752</v>
      </c>
      <c r="K201" s="20" t="s">
        <v>20</v>
      </c>
      <c r="L201" s="20">
        <v>60</v>
      </c>
      <c r="M201" s="20">
        <f t="shared" si="7"/>
        <v>19842</v>
      </c>
    </row>
    <row r="202" ht="27.35" customHeight="1" spans="1:13">
      <c r="A202" s="20">
        <v>198</v>
      </c>
      <c r="B202" s="20" t="s">
        <v>484</v>
      </c>
      <c r="C202" s="13" t="s">
        <v>485</v>
      </c>
      <c r="D202" s="20" t="s">
        <v>486</v>
      </c>
      <c r="E202" s="25" t="s">
        <v>487</v>
      </c>
      <c r="F202" s="20">
        <v>803.97</v>
      </c>
      <c r="G202" s="20">
        <v>550</v>
      </c>
      <c r="H202" s="20">
        <v>742</v>
      </c>
      <c r="I202" s="20">
        <v>520</v>
      </c>
      <c r="J202" s="38">
        <f t="shared" si="6"/>
        <v>0.700808625336927</v>
      </c>
      <c r="K202" s="20" t="s">
        <v>20</v>
      </c>
      <c r="L202" s="20">
        <v>60</v>
      </c>
      <c r="M202" s="20">
        <f t="shared" si="7"/>
        <v>31200</v>
      </c>
    </row>
    <row r="203" ht="27.35" customHeight="1" spans="1:13">
      <c r="A203" s="20">
        <v>199</v>
      </c>
      <c r="B203" s="20" t="s">
        <v>484</v>
      </c>
      <c r="C203" s="13" t="s">
        <v>488</v>
      </c>
      <c r="D203" s="42" t="s">
        <v>489</v>
      </c>
      <c r="E203" s="25" t="s">
        <v>490</v>
      </c>
      <c r="F203" s="20">
        <v>503.4</v>
      </c>
      <c r="G203" s="20">
        <v>351.5</v>
      </c>
      <c r="H203" s="20">
        <v>503.4</v>
      </c>
      <c r="I203" s="20">
        <v>353</v>
      </c>
      <c r="J203" s="38">
        <f t="shared" si="6"/>
        <v>0.701231624950338</v>
      </c>
      <c r="K203" s="20" t="s">
        <v>20</v>
      </c>
      <c r="L203" s="20">
        <v>60</v>
      </c>
      <c r="M203" s="20">
        <f t="shared" si="7"/>
        <v>21180</v>
      </c>
    </row>
    <row r="204" ht="27.35" customHeight="1" spans="1:13">
      <c r="A204" s="20">
        <v>200</v>
      </c>
      <c r="B204" s="20" t="s">
        <v>484</v>
      </c>
      <c r="C204" s="13" t="s">
        <v>491</v>
      </c>
      <c r="D204" s="20" t="s">
        <v>492</v>
      </c>
      <c r="E204" s="25" t="s">
        <v>493</v>
      </c>
      <c r="F204" s="13">
        <v>1010</v>
      </c>
      <c r="G204" s="20">
        <v>732.5</v>
      </c>
      <c r="H204" s="13">
        <v>1010</v>
      </c>
      <c r="I204" s="20">
        <v>707</v>
      </c>
      <c r="J204" s="38">
        <f t="shared" si="6"/>
        <v>0.7</v>
      </c>
      <c r="K204" s="20" t="s">
        <v>20</v>
      </c>
      <c r="L204" s="20">
        <v>60</v>
      </c>
      <c r="M204" s="20">
        <f t="shared" si="7"/>
        <v>42420</v>
      </c>
    </row>
    <row r="205" ht="27.35" customHeight="1" spans="1:13">
      <c r="A205" s="20">
        <v>201</v>
      </c>
      <c r="B205" s="20" t="s">
        <v>484</v>
      </c>
      <c r="C205" s="13" t="s">
        <v>494</v>
      </c>
      <c r="D205" s="20" t="s">
        <v>495</v>
      </c>
      <c r="E205" s="13" t="s">
        <v>496</v>
      </c>
      <c r="F205" s="20">
        <v>309</v>
      </c>
      <c r="G205" s="20">
        <v>211.6</v>
      </c>
      <c r="H205" s="20">
        <v>309</v>
      </c>
      <c r="I205" s="20">
        <v>217</v>
      </c>
      <c r="J205" s="38">
        <f t="shared" si="6"/>
        <v>0.702265372168285</v>
      </c>
      <c r="K205" s="20" t="s">
        <v>20</v>
      </c>
      <c r="L205" s="20">
        <v>60</v>
      </c>
      <c r="M205" s="20">
        <f t="shared" si="7"/>
        <v>13020</v>
      </c>
    </row>
    <row r="206" ht="27.35" customHeight="1" spans="1:13">
      <c r="A206" s="20">
        <v>202</v>
      </c>
      <c r="B206" s="20" t="s">
        <v>484</v>
      </c>
      <c r="C206" s="13"/>
      <c r="D206" s="20" t="s">
        <v>497</v>
      </c>
      <c r="E206" s="13" t="s">
        <v>498</v>
      </c>
      <c r="F206" s="20">
        <v>325</v>
      </c>
      <c r="G206" s="20">
        <v>220</v>
      </c>
      <c r="H206" s="20">
        <v>304</v>
      </c>
      <c r="I206" s="20">
        <v>213</v>
      </c>
      <c r="J206" s="38">
        <f t="shared" si="6"/>
        <v>0.700657894736842</v>
      </c>
      <c r="K206" s="20" t="s">
        <v>20</v>
      </c>
      <c r="L206" s="20">
        <v>60</v>
      </c>
      <c r="M206" s="20">
        <f t="shared" si="7"/>
        <v>12780</v>
      </c>
    </row>
    <row r="207" ht="27.35" customHeight="1" spans="1:13">
      <c r="A207" s="20">
        <v>203</v>
      </c>
      <c r="B207" s="28" t="s">
        <v>484</v>
      </c>
      <c r="C207" s="14"/>
      <c r="D207" s="15" t="s">
        <v>499</v>
      </c>
      <c r="E207" s="13" t="s">
        <v>500</v>
      </c>
      <c r="F207" s="20">
        <v>1150</v>
      </c>
      <c r="G207" s="20">
        <v>700</v>
      </c>
      <c r="H207" s="20">
        <v>1028</v>
      </c>
      <c r="I207" s="20">
        <v>720</v>
      </c>
      <c r="J207" s="38">
        <f t="shared" ref="J207:J246" si="8">I207/H207</f>
        <v>0.700389105058366</v>
      </c>
      <c r="K207" s="20" t="s">
        <v>20</v>
      </c>
      <c r="L207" s="20">
        <v>60</v>
      </c>
      <c r="M207" s="20">
        <f t="shared" si="7"/>
        <v>43200</v>
      </c>
    </row>
    <row r="208" ht="27.35" customHeight="1" spans="1:13">
      <c r="A208" s="20">
        <v>204</v>
      </c>
      <c r="B208" s="20" t="s">
        <v>501</v>
      </c>
      <c r="C208" s="13" t="s">
        <v>502</v>
      </c>
      <c r="D208" s="20" t="s">
        <v>503</v>
      </c>
      <c r="E208" s="20" t="s">
        <v>504</v>
      </c>
      <c r="F208" s="20">
        <v>310</v>
      </c>
      <c r="G208" s="20">
        <v>310</v>
      </c>
      <c r="H208" s="20">
        <v>310</v>
      </c>
      <c r="I208" s="20">
        <v>218</v>
      </c>
      <c r="J208" s="38">
        <f t="shared" si="8"/>
        <v>0.703225806451613</v>
      </c>
      <c r="K208" s="20" t="s">
        <v>20</v>
      </c>
      <c r="L208" s="20">
        <v>60</v>
      </c>
      <c r="M208" s="20">
        <f t="shared" si="7"/>
        <v>13080</v>
      </c>
    </row>
    <row r="209" s="2" customFormat="1" ht="27.35" customHeight="1" spans="1:13">
      <c r="A209" s="20">
        <v>205</v>
      </c>
      <c r="B209" s="20" t="s">
        <v>501</v>
      </c>
      <c r="C209" s="18"/>
      <c r="D209" s="19" t="s">
        <v>505</v>
      </c>
      <c r="E209" s="19" t="s">
        <v>506</v>
      </c>
      <c r="F209" s="19">
        <v>390</v>
      </c>
      <c r="G209" s="20">
        <v>390</v>
      </c>
      <c r="H209" s="19">
        <v>390</v>
      </c>
      <c r="I209" s="20">
        <v>390</v>
      </c>
      <c r="J209" s="38">
        <f t="shared" si="8"/>
        <v>1</v>
      </c>
      <c r="K209" s="20" t="s">
        <v>20</v>
      </c>
      <c r="L209" s="20">
        <v>60</v>
      </c>
      <c r="M209" s="20">
        <f t="shared" si="7"/>
        <v>23400</v>
      </c>
    </row>
    <row r="210" ht="27.35" customHeight="1" spans="1:13">
      <c r="A210" s="20">
        <v>206</v>
      </c>
      <c r="B210" s="20" t="s">
        <v>507</v>
      </c>
      <c r="C210" s="18" t="s">
        <v>508</v>
      </c>
      <c r="D210" s="19" t="s">
        <v>508</v>
      </c>
      <c r="E210" s="18" t="s">
        <v>509</v>
      </c>
      <c r="F210" s="19">
        <v>320</v>
      </c>
      <c r="G210" s="20">
        <v>300</v>
      </c>
      <c r="H210" s="19">
        <v>320</v>
      </c>
      <c r="I210" s="17">
        <v>225</v>
      </c>
      <c r="J210" s="38">
        <f t="shared" si="8"/>
        <v>0.703125</v>
      </c>
      <c r="K210" s="20" t="s">
        <v>20</v>
      </c>
      <c r="L210" s="20">
        <v>60</v>
      </c>
      <c r="M210" s="20">
        <f t="shared" si="7"/>
        <v>13500</v>
      </c>
    </row>
    <row r="211" ht="27.35" customHeight="1" spans="1:13">
      <c r="A211" s="20">
        <v>207</v>
      </c>
      <c r="B211" s="20" t="s">
        <v>507</v>
      </c>
      <c r="C211" s="18" t="s">
        <v>510</v>
      </c>
      <c r="D211" s="19" t="s">
        <v>510</v>
      </c>
      <c r="E211" s="18" t="s">
        <v>511</v>
      </c>
      <c r="F211" s="19">
        <v>450</v>
      </c>
      <c r="G211" s="20">
        <v>430</v>
      </c>
      <c r="H211" s="19">
        <v>310</v>
      </c>
      <c r="I211" s="17">
        <v>222</v>
      </c>
      <c r="J211" s="38">
        <f t="shared" si="8"/>
        <v>0.716129032258065</v>
      </c>
      <c r="K211" s="20" t="s">
        <v>20</v>
      </c>
      <c r="L211" s="20">
        <v>60</v>
      </c>
      <c r="M211" s="20">
        <f t="shared" si="7"/>
        <v>13320</v>
      </c>
    </row>
    <row r="212" ht="27.35" customHeight="1" spans="1:13">
      <c r="A212" s="20">
        <v>208</v>
      </c>
      <c r="B212" s="20" t="s">
        <v>507</v>
      </c>
      <c r="C212" s="18" t="s">
        <v>512</v>
      </c>
      <c r="D212" s="19" t="s">
        <v>513</v>
      </c>
      <c r="E212" s="18" t="s">
        <v>514</v>
      </c>
      <c r="F212" s="19">
        <v>442</v>
      </c>
      <c r="G212" s="20">
        <v>422</v>
      </c>
      <c r="H212" s="19">
        <v>308</v>
      </c>
      <c r="I212" s="17">
        <v>216</v>
      </c>
      <c r="J212" s="38">
        <f t="shared" si="8"/>
        <v>0.701298701298701</v>
      </c>
      <c r="K212" s="20" t="s">
        <v>20</v>
      </c>
      <c r="L212" s="20">
        <v>60</v>
      </c>
      <c r="M212" s="20">
        <f t="shared" si="7"/>
        <v>12960</v>
      </c>
    </row>
    <row r="213" ht="27.35" customHeight="1" spans="1:13">
      <c r="A213" s="20">
        <v>209</v>
      </c>
      <c r="B213" s="20" t="s">
        <v>507</v>
      </c>
      <c r="C213" s="18" t="s">
        <v>515</v>
      </c>
      <c r="D213" s="19" t="s">
        <v>516</v>
      </c>
      <c r="E213" s="18" t="s">
        <v>517</v>
      </c>
      <c r="F213" s="19">
        <v>802</v>
      </c>
      <c r="G213" s="20">
        <v>650</v>
      </c>
      <c r="H213" s="19">
        <v>428</v>
      </c>
      <c r="I213" s="17">
        <v>300</v>
      </c>
      <c r="J213" s="38">
        <f t="shared" si="8"/>
        <v>0.700934579439252</v>
      </c>
      <c r="K213" s="20" t="s">
        <v>20</v>
      </c>
      <c r="L213" s="20">
        <v>60</v>
      </c>
      <c r="M213" s="20">
        <f t="shared" si="7"/>
        <v>18000</v>
      </c>
    </row>
    <row r="214" ht="27.35" customHeight="1" spans="1:13">
      <c r="A214" s="20">
        <v>210</v>
      </c>
      <c r="B214" s="20" t="s">
        <v>507</v>
      </c>
      <c r="C214" s="18" t="s">
        <v>518</v>
      </c>
      <c r="D214" s="19" t="s">
        <v>519</v>
      </c>
      <c r="E214" s="18" t="s">
        <v>520</v>
      </c>
      <c r="F214" s="19">
        <v>667</v>
      </c>
      <c r="G214" s="20">
        <v>635</v>
      </c>
      <c r="H214" s="19">
        <v>667</v>
      </c>
      <c r="I214" s="35">
        <v>467</v>
      </c>
      <c r="J214" s="38">
        <f t="shared" si="8"/>
        <v>0.700149925037481</v>
      </c>
      <c r="K214" s="20" t="s">
        <v>20</v>
      </c>
      <c r="L214" s="20">
        <v>60</v>
      </c>
      <c r="M214" s="20">
        <f t="shared" si="7"/>
        <v>28020</v>
      </c>
    </row>
    <row r="215" ht="27.35" customHeight="1" spans="1:13">
      <c r="A215" s="20">
        <v>211</v>
      </c>
      <c r="B215" s="20" t="s">
        <v>507</v>
      </c>
      <c r="C215" s="18" t="s">
        <v>521</v>
      </c>
      <c r="D215" s="19" t="s">
        <v>521</v>
      </c>
      <c r="E215" s="18" t="s">
        <v>520</v>
      </c>
      <c r="F215" s="19">
        <v>318</v>
      </c>
      <c r="G215" s="20">
        <v>280</v>
      </c>
      <c r="H215" s="19">
        <v>318</v>
      </c>
      <c r="I215" s="35">
        <v>222.7</v>
      </c>
      <c r="J215" s="38">
        <f t="shared" si="8"/>
        <v>0.700314465408805</v>
      </c>
      <c r="K215" s="20" t="s">
        <v>20</v>
      </c>
      <c r="L215" s="20">
        <v>60</v>
      </c>
      <c r="M215" s="20">
        <f t="shared" si="7"/>
        <v>13362</v>
      </c>
    </row>
    <row r="216" ht="27.35" customHeight="1" spans="1:13">
      <c r="A216" s="20">
        <v>212</v>
      </c>
      <c r="B216" s="20" t="s">
        <v>507</v>
      </c>
      <c r="C216" s="18" t="s">
        <v>522</v>
      </c>
      <c r="D216" s="19" t="s">
        <v>522</v>
      </c>
      <c r="E216" s="32" t="s">
        <v>520</v>
      </c>
      <c r="F216" s="19">
        <v>315</v>
      </c>
      <c r="G216" s="20">
        <v>235</v>
      </c>
      <c r="H216" s="19">
        <v>315</v>
      </c>
      <c r="I216" s="35">
        <v>222.3</v>
      </c>
      <c r="J216" s="38">
        <f t="shared" si="8"/>
        <v>0.705714285714286</v>
      </c>
      <c r="K216" s="20" t="s">
        <v>20</v>
      </c>
      <c r="L216" s="20">
        <v>60</v>
      </c>
      <c r="M216" s="20">
        <f t="shared" si="7"/>
        <v>13338</v>
      </c>
    </row>
    <row r="217" ht="27.35" customHeight="1" spans="1:13">
      <c r="A217" s="20">
        <v>213</v>
      </c>
      <c r="B217" s="20" t="s">
        <v>507</v>
      </c>
      <c r="C217" s="18" t="s">
        <v>523</v>
      </c>
      <c r="D217" s="19" t="s">
        <v>523</v>
      </c>
      <c r="E217" s="18" t="s">
        <v>524</v>
      </c>
      <c r="F217" s="19">
        <v>772</v>
      </c>
      <c r="G217" s="20">
        <v>735</v>
      </c>
      <c r="H217" s="19">
        <v>507</v>
      </c>
      <c r="I217" s="17">
        <f>215+90+50</f>
        <v>355</v>
      </c>
      <c r="J217" s="38">
        <f t="shared" si="8"/>
        <v>0.700197238658777</v>
      </c>
      <c r="K217" s="20" t="s">
        <v>20</v>
      </c>
      <c r="L217" s="20">
        <v>60</v>
      </c>
      <c r="M217" s="20">
        <f t="shared" si="7"/>
        <v>21300</v>
      </c>
    </row>
    <row r="218" ht="27.35" customHeight="1" spans="1:13">
      <c r="A218" s="20">
        <v>214</v>
      </c>
      <c r="B218" s="20" t="s">
        <v>507</v>
      </c>
      <c r="C218" s="18" t="s">
        <v>525</v>
      </c>
      <c r="D218" s="19" t="s">
        <v>525</v>
      </c>
      <c r="E218" s="18" t="s">
        <v>526</v>
      </c>
      <c r="F218" s="19">
        <v>400</v>
      </c>
      <c r="G218" s="20">
        <v>380</v>
      </c>
      <c r="H218" s="19">
        <v>400</v>
      </c>
      <c r="I218" s="17">
        <v>280</v>
      </c>
      <c r="J218" s="38">
        <f t="shared" si="8"/>
        <v>0.7</v>
      </c>
      <c r="K218" s="20" t="s">
        <v>20</v>
      </c>
      <c r="L218" s="20">
        <v>60</v>
      </c>
      <c r="M218" s="20">
        <f t="shared" si="7"/>
        <v>16800</v>
      </c>
    </row>
    <row r="219" ht="27.35" customHeight="1" spans="1:13">
      <c r="A219" s="20">
        <v>215</v>
      </c>
      <c r="B219" s="20" t="s">
        <v>507</v>
      </c>
      <c r="C219" s="18" t="s">
        <v>527</v>
      </c>
      <c r="D219" s="19" t="s">
        <v>528</v>
      </c>
      <c r="E219" s="18" t="s">
        <v>529</v>
      </c>
      <c r="F219" s="19">
        <v>313</v>
      </c>
      <c r="G219" s="20">
        <v>285</v>
      </c>
      <c r="H219" s="19">
        <v>313</v>
      </c>
      <c r="I219" s="17">
        <v>263</v>
      </c>
      <c r="J219" s="38">
        <f t="shared" si="8"/>
        <v>0.840255591054313</v>
      </c>
      <c r="K219" s="20" t="s">
        <v>20</v>
      </c>
      <c r="L219" s="20">
        <v>60</v>
      </c>
      <c r="M219" s="20">
        <f t="shared" si="7"/>
        <v>15780</v>
      </c>
    </row>
    <row r="220" ht="27.35" customHeight="1" spans="1:13">
      <c r="A220" s="20">
        <v>216</v>
      </c>
      <c r="B220" s="20" t="s">
        <v>507</v>
      </c>
      <c r="C220" s="18" t="s">
        <v>530</v>
      </c>
      <c r="D220" s="19" t="s">
        <v>530</v>
      </c>
      <c r="E220" s="18" t="s">
        <v>529</v>
      </c>
      <c r="F220" s="19">
        <v>305</v>
      </c>
      <c r="G220" s="20">
        <v>300</v>
      </c>
      <c r="H220" s="19">
        <v>305</v>
      </c>
      <c r="I220" s="17">
        <v>222</v>
      </c>
      <c r="J220" s="38">
        <f t="shared" si="8"/>
        <v>0.727868852459016</v>
      </c>
      <c r="K220" s="20" t="s">
        <v>20</v>
      </c>
      <c r="L220" s="20">
        <v>60</v>
      </c>
      <c r="M220" s="20">
        <f t="shared" si="7"/>
        <v>13320</v>
      </c>
    </row>
    <row r="221" ht="27.35" customHeight="1" spans="1:13">
      <c r="A221" s="20">
        <v>217</v>
      </c>
      <c r="B221" s="20" t="s">
        <v>507</v>
      </c>
      <c r="C221" s="18" t="s">
        <v>531</v>
      </c>
      <c r="D221" s="19" t="s">
        <v>532</v>
      </c>
      <c r="E221" s="18" t="s">
        <v>533</v>
      </c>
      <c r="F221" s="19">
        <v>316</v>
      </c>
      <c r="G221" s="20">
        <v>225.25</v>
      </c>
      <c r="H221" s="19">
        <v>316</v>
      </c>
      <c r="I221" s="17">
        <v>222</v>
      </c>
      <c r="J221" s="38">
        <f t="shared" si="8"/>
        <v>0.70253164556962</v>
      </c>
      <c r="K221" s="20" t="s">
        <v>20</v>
      </c>
      <c r="L221" s="20">
        <v>60</v>
      </c>
      <c r="M221" s="20">
        <f t="shared" si="7"/>
        <v>13320</v>
      </c>
    </row>
    <row r="222" ht="27.35" customHeight="1" spans="1:13">
      <c r="A222" s="20">
        <v>218</v>
      </c>
      <c r="B222" s="20" t="s">
        <v>507</v>
      </c>
      <c r="C222" s="18" t="s">
        <v>534</v>
      </c>
      <c r="D222" s="19" t="s">
        <v>534</v>
      </c>
      <c r="E222" s="18" t="s">
        <v>535</v>
      </c>
      <c r="F222" s="19">
        <v>316</v>
      </c>
      <c r="G222" s="20">
        <v>246.63</v>
      </c>
      <c r="H222" s="19">
        <v>316</v>
      </c>
      <c r="I222" s="17">
        <f>224+20</f>
        <v>244</v>
      </c>
      <c r="J222" s="38">
        <f t="shared" si="8"/>
        <v>0.772151898734177</v>
      </c>
      <c r="K222" s="20" t="s">
        <v>20</v>
      </c>
      <c r="L222" s="20">
        <v>60</v>
      </c>
      <c r="M222" s="20">
        <f t="shared" si="7"/>
        <v>14640</v>
      </c>
    </row>
    <row r="223" ht="27.35" customHeight="1" spans="1:13">
      <c r="A223" s="20">
        <v>219</v>
      </c>
      <c r="B223" s="20" t="s">
        <v>507</v>
      </c>
      <c r="C223" s="18" t="s">
        <v>536</v>
      </c>
      <c r="D223" s="19" t="s">
        <v>537</v>
      </c>
      <c r="E223" s="18" t="s">
        <v>538</v>
      </c>
      <c r="F223" s="19">
        <v>313</v>
      </c>
      <c r="G223" s="20">
        <v>220</v>
      </c>
      <c r="H223" s="19">
        <v>313</v>
      </c>
      <c r="I223" s="17">
        <v>270</v>
      </c>
      <c r="J223" s="38">
        <f t="shared" si="8"/>
        <v>0.862619808306709</v>
      </c>
      <c r="K223" s="20" t="s">
        <v>20</v>
      </c>
      <c r="L223" s="20">
        <v>60</v>
      </c>
      <c r="M223" s="20">
        <f t="shared" si="7"/>
        <v>16200</v>
      </c>
    </row>
    <row r="224" ht="27.35" customHeight="1" spans="1:13">
      <c r="A224" s="20">
        <v>220</v>
      </c>
      <c r="B224" s="20" t="s">
        <v>507</v>
      </c>
      <c r="C224" s="18" t="s">
        <v>539</v>
      </c>
      <c r="D224" s="19" t="s">
        <v>539</v>
      </c>
      <c r="E224" s="18" t="s">
        <v>540</v>
      </c>
      <c r="F224" s="19">
        <v>447</v>
      </c>
      <c r="G224" s="20">
        <v>425</v>
      </c>
      <c r="H224" s="19">
        <v>447</v>
      </c>
      <c r="I224" s="17">
        <v>370</v>
      </c>
      <c r="J224" s="38">
        <f t="shared" si="8"/>
        <v>0.827740492170022</v>
      </c>
      <c r="K224" s="20" t="s">
        <v>20</v>
      </c>
      <c r="L224" s="20">
        <v>60</v>
      </c>
      <c r="M224" s="20">
        <f t="shared" si="7"/>
        <v>22200</v>
      </c>
    </row>
    <row r="225" ht="27.35" customHeight="1" spans="1:13">
      <c r="A225" s="20">
        <v>221</v>
      </c>
      <c r="B225" s="20" t="s">
        <v>507</v>
      </c>
      <c r="C225" s="18" t="s">
        <v>541</v>
      </c>
      <c r="D225" s="19" t="s">
        <v>541</v>
      </c>
      <c r="E225" s="32" t="s">
        <v>540</v>
      </c>
      <c r="F225" s="19">
        <v>363</v>
      </c>
      <c r="G225" s="20">
        <v>346.2</v>
      </c>
      <c r="H225" s="19">
        <v>363</v>
      </c>
      <c r="I225" s="17">
        <v>255</v>
      </c>
      <c r="J225" s="38">
        <f t="shared" si="8"/>
        <v>0.702479338842975</v>
      </c>
      <c r="K225" s="20" t="s">
        <v>20</v>
      </c>
      <c r="L225" s="20">
        <v>60</v>
      </c>
      <c r="M225" s="20">
        <f t="shared" si="7"/>
        <v>15300</v>
      </c>
    </row>
    <row r="226" ht="27.35" customHeight="1" spans="1:13">
      <c r="A226" s="20">
        <v>222</v>
      </c>
      <c r="B226" s="20" t="s">
        <v>507</v>
      </c>
      <c r="C226" s="18" t="s">
        <v>542</v>
      </c>
      <c r="D226" s="19" t="s">
        <v>543</v>
      </c>
      <c r="E226" s="18" t="s">
        <v>544</v>
      </c>
      <c r="F226" s="19">
        <v>327</v>
      </c>
      <c r="G226" s="20">
        <v>278</v>
      </c>
      <c r="H226" s="19">
        <v>327</v>
      </c>
      <c r="I226" s="17">
        <v>268</v>
      </c>
      <c r="J226" s="38">
        <f t="shared" si="8"/>
        <v>0.819571865443425</v>
      </c>
      <c r="K226" s="20" t="s">
        <v>20</v>
      </c>
      <c r="L226" s="20">
        <v>60</v>
      </c>
      <c r="M226" s="20">
        <f t="shared" si="7"/>
        <v>16080</v>
      </c>
    </row>
    <row r="227" ht="27.35" customHeight="1" spans="1:13">
      <c r="A227" s="20">
        <v>223</v>
      </c>
      <c r="B227" s="20" t="s">
        <v>507</v>
      </c>
      <c r="C227" s="18" t="s">
        <v>545</v>
      </c>
      <c r="D227" s="19" t="s">
        <v>546</v>
      </c>
      <c r="E227" s="18" t="s">
        <v>547</v>
      </c>
      <c r="F227" s="19">
        <v>360</v>
      </c>
      <c r="G227" s="20">
        <v>296.2</v>
      </c>
      <c r="H227" s="19">
        <v>330</v>
      </c>
      <c r="I227" s="17">
        <v>231</v>
      </c>
      <c r="J227" s="38">
        <f t="shared" si="8"/>
        <v>0.7</v>
      </c>
      <c r="K227" s="20" t="s">
        <v>20</v>
      </c>
      <c r="L227" s="20">
        <v>60</v>
      </c>
      <c r="M227" s="20">
        <f t="shared" si="7"/>
        <v>13860</v>
      </c>
    </row>
    <row r="228" ht="27.35" customHeight="1" spans="1:13">
      <c r="A228" s="20">
        <v>224</v>
      </c>
      <c r="B228" s="20" t="s">
        <v>507</v>
      </c>
      <c r="C228" s="18" t="s">
        <v>548</v>
      </c>
      <c r="D228" s="19" t="s">
        <v>548</v>
      </c>
      <c r="E228" s="18" t="s">
        <v>549</v>
      </c>
      <c r="F228" s="19">
        <v>348</v>
      </c>
      <c r="G228" s="20">
        <v>332</v>
      </c>
      <c r="H228" s="19">
        <v>348</v>
      </c>
      <c r="I228" s="45">
        <v>244</v>
      </c>
      <c r="J228" s="38">
        <f t="shared" si="8"/>
        <v>0.701149425287356</v>
      </c>
      <c r="K228" s="20" t="s">
        <v>20</v>
      </c>
      <c r="L228" s="20">
        <v>60</v>
      </c>
      <c r="M228" s="20">
        <f t="shared" si="7"/>
        <v>14640</v>
      </c>
    </row>
    <row r="229" ht="27.35" customHeight="1" spans="1:13">
      <c r="A229" s="20">
        <v>225</v>
      </c>
      <c r="B229" s="20" t="s">
        <v>507</v>
      </c>
      <c r="C229" s="18" t="s">
        <v>550</v>
      </c>
      <c r="D229" s="19" t="s">
        <v>550</v>
      </c>
      <c r="E229" s="18" t="s">
        <v>549</v>
      </c>
      <c r="F229" s="19">
        <v>328</v>
      </c>
      <c r="G229" s="20">
        <v>278</v>
      </c>
      <c r="H229" s="19">
        <v>328</v>
      </c>
      <c r="I229" s="45">
        <v>230</v>
      </c>
      <c r="J229" s="38">
        <f t="shared" si="8"/>
        <v>0.701219512195122</v>
      </c>
      <c r="K229" s="20" t="s">
        <v>20</v>
      </c>
      <c r="L229" s="20">
        <v>60</v>
      </c>
      <c r="M229" s="20">
        <f t="shared" si="7"/>
        <v>13800</v>
      </c>
    </row>
    <row r="230" ht="27.35" customHeight="1" spans="1:13">
      <c r="A230" s="20">
        <v>226</v>
      </c>
      <c r="B230" s="20" t="s">
        <v>507</v>
      </c>
      <c r="C230" s="18" t="s">
        <v>551</v>
      </c>
      <c r="D230" s="19" t="s">
        <v>551</v>
      </c>
      <c r="E230" s="32" t="s">
        <v>552</v>
      </c>
      <c r="F230" s="19">
        <v>321</v>
      </c>
      <c r="G230" s="20">
        <v>291</v>
      </c>
      <c r="H230" s="19">
        <v>321</v>
      </c>
      <c r="I230" s="17">
        <v>225</v>
      </c>
      <c r="J230" s="38">
        <f t="shared" si="8"/>
        <v>0.700934579439252</v>
      </c>
      <c r="K230" s="20" t="s">
        <v>20</v>
      </c>
      <c r="L230" s="20">
        <v>60</v>
      </c>
      <c r="M230" s="20">
        <f t="shared" si="7"/>
        <v>13500</v>
      </c>
    </row>
    <row r="231" ht="27.35" customHeight="1" spans="1:13">
      <c r="A231" s="20">
        <v>227</v>
      </c>
      <c r="B231" s="20" t="s">
        <v>507</v>
      </c>
      <c r="C231" s="18" t="s">
        <v>553</v>
      </c>
      <c r="D231" s="19" t="s">
        <v>554</v>
      </c>
      <c r="E231" s="18" t="s">
        <v>549</v>
      </c>
      <c r="F231" s="19">
        <v>529</v>
      </c>
      <c r="G231" s="20">
        <v>509</v>
      </c>
      <c r="H231" s="19">
        <v>318</v>
      </c>
      <c r="I231" s="17">
        <v>223</v>
      </c>
      <c r="J231" s="38">
        <f t="shared" si="8"/>
        <v>0.70125786163522</v>
      </c>
      <c r="K231" s="20" t="s">
        <v>20</v>
      </c>
      <c r="L231" s="20">
        <v>60</v>
      </c>
      <c r="M231" s="20">
        <f t="shared" si="7"/>
        <v>13380</v>
      </c>
    </row>
    <row r="232" ht="27.35" customHeight="1" spans="1:13">
      <c r="A232" s="20">
        <v>228</v>
      </c>
      <c r="B232" s="20" t="s">
        <v>507</v>
      </c>
      <c r="C232" s="18" t="s">
        <v>555</v>
      </c>
      <c r="D232" s="19" t="s">
        <v>556</v>
      </c>
      <c r="E232" s="18" t="s">
        <v>557</v>
      </c>
      <c r="F232" s="19">
        <v>316</v>
      </c>
      <c r="G232" s="20">
        <v>223</v>
      </c>
      <c r="H232" s="19">
        <v>300</v>
      </c>
      <c r="I232" s="17">
        <v>211</v>
      </c>
      <c r="J232" s="38">
        <f t="shared" si="8"/>
        <v>0.703333333333333</v>
      </c>
      <c r="K232" s="20" t="s">
        <v>20</v>
      </c>
      <c r="L232" s="20">
        <v>60</v>
      </c>
      <c r="M232" s="20">
        <f t="shared" si="7"/>
        <v>12660</v>
      </c>
    </row>
    <row r="233" ht="27.35" customHeight="1" spans="1:13">
      <c r="A233" s="20">
        <v>229</v>
      </c>
      <c r="B233" s="20" t="s">
        <v>507</v>
      </c>
      <c r="C233" s="18" t="s">
        <v>558</v>
      </c>
      <c r="D233" s="19" t="s">
        <v>559</v>
      </c>
      <c r="E233" s="18" t="s">
        <v>560</v>
      </c>
      <c r="F233" s="19">
        <v>331</v>
      </c>
      <c r="G233" s="20">
        <v>315</v>
      </c>
      <c r="H233" s="19">
        <v>331</v>
      </c>
      <c r="I233" s="17">
        <v>232</v>
      </c>
      <c r="J233" s="38">
        <f t="shared" si="8"/>
        <v>0.700906344410876</v>
      </c>
      <c r="K233" s="20" t="s">
        <v>20</v>
      </c>
      <c r="L233" s="20">
        <v>60</v>
      </c>
      <c r="M233" s="20">
        <f t="shared" si="7"/>
        <v>13920</v>
      </c>
    </row>
    <row r="234" ht="27.35" customHeight="1" spans="1:13">
      <c r="A234" s="20">
        <v>230</v>
      </c>
      <c r="B234" s="20" t="s">
        <v>507</v>
      </c>
      <c r="C234" s="18" t="s">
        <v>561</v>
      </c>
      <c r="D234" s="19" t="s">
        <v>561</v>
      </c>
      <c r="E234" s="18" t="s">
        <v>560</v>
      </c>
      <c r="F234" s="19">
        <v>316</v>
      </c>
      <c r="G234" s="20">
        <v>270</v>
      </c>
      <c r="H234" s="19">
        <v>316</v>
      </c>
      <c r="I234" s="17">
        <v>234</v>
      </c>
      <c r="J234" s="38">
        <f t="shared" si="8"/>
        <v>0.740506329113924</v>
      </c>
      <c r="K234" s="20" t="s">
        <v>20</v>
      </c>
      <c r="L234" s="20">
        <v>60</v>
      </c>
      <c r="M234" s="20">
        <f t="shared" si="7"/>
        <v>14040</v>
      </c>
    </row>
    <row r="235" ht="27.35" customHeight="1" spans="1:13">
      <c r="A235" s="20">
        <v>231</v>
      </c>
      <c r="B235" s="20" t="s">
        <v>507</v>
      </c>
      <c r="C235" s="18" t="s">
        <v>562</v>
      </c>
      <c r="D235" s="19" t="s">
        <v>562</v>
      </c>
      <c r="E235" s="18" t="s">
        <v>563</v>
      </c>
      <c r="F235" s="19">
        <v>334</v>
      </c>
      <c r="G235" s="20">
        <v>229</v>
      </c>
      <c r="H235" s="19">
        <v>334</v>
      </c>
      <c r="I235" s="17">
        <f>85+149</f>
        <v>234</v>
      </c>
      <c r="J235" s="38">
        <f t="shared" si="8"/>
        <v>0.70059880239521</v>
      </c>
      <c r="K235" s="20" t="s">
        <v>20</v>
      </c>
      <c r="L235" s="20">
        <v>60</v>
      </c>
      <c r="M235" s="20">
        <f t="shared" si="7"/>
        <v>14040</v>
      </c>
    </row>
    <row r="236" ht="27.35" customHeight="1" spans="1:13">
      <c r="A236" s="20">
        <v>232</v>
      </c>
      <c r="B236" s="20" t="s">
        <v>507</v>
      </c>
      <c r="C236" s="18" t="s">
        <v>564</v>
      </c>
      <c r="D236" s="19" t="s">
        <v>564</v>
      </c>
      <c r="E236" s="32" t="s">
        <v>565</v>
      </c>
      <c r="F236" s="19">
        <v>325</v>
      </c>
      <c r="G236" s="20">
        <v>293.69</v>
      </c>
      <c r="H236" s="19">
        <v>325</v>
      </c>
      <c r="I236" s="17">
        <f>111+123</f>
        <v>234</v>
      </c>
      <c r="J236" s="38">
        <f t="shared" si="8"/>
        <v>0.72</v>
      </c>
      <c r="K236" s="20" t="s">
        <v>20</v>
      </c>
      <c r="L236" s="20">
        <v>60</v>
      </c>
      <c r="M236" s="20">
        <f t="shared" si="7"/>
        <v>14040</v>
      </c>
    </row>
    <row r="237" ht="27.35" customHeight="1" spans="1:13">
      <c r="A237" s="20">
        <v>233</v>
      </c>
      <c r="B237" s="20" t="s">
        <v>507</v>
      </c>
      <c r="C237" s="18" t="s">
        <v>566</v>
      </c>
      <c r="D237" s="19" t="s">
        <v>567</v>
      </c>
      <c r="E237" s="18" t="s">
        <v>568</v>
      </c>
      <c r="F237" s="19">
        <v>415</v>
      </c>
      <c r="G237" s="20">
        <v>395</v>
      </c>
      <c r="H237" s="19">
        <v>311</v>
      </c>
      <c r="I237" s="17">
        <v>218</v>
      </c>
      <c r="J237" s="38">
        <f t="shared" si="8"/>
        <v>0.70096463022508</v>
      </c>
      <c r="K237" s="20" t="s">
        <v>20</v>
      </c>
      <c r="L237" s="20">
        <v>60</v>
      </c>
      <c r="M237" s="20">
        <f t="shared" si="7"/>
        <v>13080</v>
      </c>
    </row>
    <row r="238" ht="27.35" customHeight="1" spans="1:13">
      <c r="A238" s="20">
        <v>234</v>
      </c>
      <c r="B238" s="20" t="s">
        <v>507</v>
      </c>
      <c r="C238" s="18" t="s">
        <v>569</v>
      </c>
      <c r="D238" s="19" t="s">
        <v>569</v>
      </c>
      <c r="E238" s="18" t="s">
        <v>568</v>
      </c>
      <c r="F238" s="19">
        <v>335</v>
      </c>
      <c r="G238" s="20">
        <v>260</v>
      </c>
      <c r="H238" s="19">
        <v>300</v>
      </c>
      <c r="I238" s="17">
        <v>215</v>
      </c>
      <c r="J238" s="38">
        <f t="shared" si="8"/>
        <v>0.716666666666667</v>
      </c>
      <c r="K238" s="20" t="s">
        <v>20</v>
      </c>
      <c r="L238" s="20">
        <v>60</v>
      </c>
      <c r="M238" s="20">
        <f t="shared" si="7"/>
        <v>12900</v>
      </c>
    </row>
    <row r="239" ht="27.35" customHeight="1" spans="1:13">
      <c r="A239" s="20">
        <v>235</v>
      </c>
      <c r="B239" s="20" t="s">
        <v>507</v>
      </c>
      <c r="C239" s="18" t="s">
        <v>570</v>
      </c>
      <c r="D239" s="19" t="s">
        <v>571</v>
      </c>
      <c r="E239" s="18" t="s">
        <v>572</v>
      </c>
      <c r="F239" s="19">
        <v>325</v>
      </c>
      <c r="G239" s="20">
        <v>235</v>
      </c>
      <c r="H239" s="19">
        <v>300</v>
      </c>
      <c r="I239" s="17">
        <v>216</v>
      </c>
      <c r="J239" s="38">
        <f t="shared" si="8"/>
        <v>0.72</v>
      </c>
      <c r="K239" s="20" t="s">
        <v>20</v>
      </c>
      <c r="L239" s="20">
        <v>60</v>
      </c>
      <c r="M239" s="20">
        <f t="shared" si="7"/>
        <v>12960</v>
      </c>
    </row>
    <row r="240" ht="27.35" customHeight="1" spans="1:13">
      <c r="A240" s="20">
        <v>236</v>
      </c>
      <c r="B240" s="15" t="s">
        <v>507</v>
      </c>
      <c r="C240" s="18" t="s">
        <v>573</v>
      </c>
      <c r="D240" s="19" t="s">
        <v>574</v>
      </c>
      <c r="E240" s="18" t="s">
        <v>575</v>
      </c>
      <c r="F240" s="19">
        <v>504.1</v>
      </c>
      <c r="G240" s="20">
        <v>489.1</v>
      </c>
      <c r="H240" s="19">
        <v>370</v>
      </c>
      <c r="I240" s="17">
        <v>262</v>
      </c>
      <c r="J240" s="38">
        <f t="shared" si="8"/>
        <v>0.708108108108108</v>
      </c>
      <c r="K240" s="20" t="s">
        <v>20</v>
      </c>
      <c r="L240" s="20">
        <v>60</v>
      </c>
      <c r="M240" s="20">
        <f t="shared" si="7"/>
        <v>15720</v>
      </c>
    </row>
    <row r="241" ht="27.35" customHeight="1" spans="1:13">
      <c r="A241" s="20">
        <v>237</v>
      </c>
      <c r="B241" s="15" t="s">
        <v>507</v>
      </c>
      <c r="C241" s="18" t="s">
        <v>576</v>
      </c>
      <c r="D241" s="18" t="s">
        <v>576</v>
      </c>
      <c r="E241" s="18" t="s">
        <v>577</v>
      </c>
      <c r="F241" s="18">
        <v>300</v>
      </c>
      <c r="G241" s="18">
        <v>252</v>
      </c>
      <c r="H241" s="19">
        <v>300</v>
      </c>
      <c r="I241" s="17">
        <v>210</v>
      </c>
      <c r="J241" s="38">
        <f t="shared" si="8"/>
        <v>0.7</v>
      </c>
      <c r="K241" s="20" t="s">
        <v>20</v>
      </c>
      <c r="L241" s="20">
        <v>60</v>
      </c>
      <c r="M241" s="20">
        <f t="shared" si="7"/>
        <v>12600</v>
      </c>
    </row>
    <row r="242" ht="27.35" customHeight="1" spans="1:13">
      <c r="A242" s="20">
        <v>238</v>
      </c>
      <c r="B242" s="20" t="s">
        <v>578</v>
      </c>
      <c r="C242" s="18"/>
      <c r="D242" s="19" t="s">
        <v>579</v>
      </c>
      <c r="E242" s="43" t="s">
        <v>580</v>
      </c>
      <c r="F242" s="19">
        <v>629</v>
      </c>
      <c r="G242" s="20">
        <v>562</v>
      </c>
      <c r="H242" s="19">
        <v>629</v>
      </c>
      <c r="I242" s="17">
        <v>632</v>
      </c>
      <c r="J242" s="38">
        <f t="shared" si="8"/>
        <v>1.00476947535771</v>
      </c>
      <c r="K242" s="20" t="s">
        <v>20</v>
      </c>
      <c r="L242" s="20">
        <v>60</v>
      </c>
      <c r="M242" s="20">
        <f t="shared" si="7"/>
        <v>37920</v>
      </c>
    </row>
    <row r="243" ht="27.35" customHeight="1" spans="1:13">
      <c r="A243" s="20">
        <v>239</v>
      </c>
      <c r="B243" s="20" t="s">
        <v>578</v>
      </c>
      <c r="C243" s="18" t="s">
        <v>581</v>
      </c>
      <c r="D243" s="19" t="s">
        <v>582</v>
      </c>
      <c r="E243" s="18" t="s">
        <v>583</v>
      </c>
      <c r="F243" s="19">
        <v>1936</v>
      </c>
      <c r="G243" s="20">
        <v>1629</v>
      </c>
      <c r="H243" s="19">
        <v>1936</v>
      </c>
      <c r="I243" s="17">
        <f>800+810</f>
        <v>1610</v>
      </c>
      <c r="J243" s="38">
        <f t="shared" si="8"/>
        <v>0.831611570247934</v>
      </c>
      <c r="K243" s="20" t="s">
        <v>20</v>
      </c>
      <c r="L243" s="20">
        <v>60</v>
      </c>
      <c r="M243" s="20">
        <f t="shared" si="7"/>
        <v>96600</v>
      </c>
    </row>
    <row r="244" ht="27.35" customHeight="1" spans="1:13">
      <c r="A244" s="20">
        <v>240</v>
      </c>
      <c r="B244" s="20" t="s">
        <v>578</v>
      </c>
      <c r="C244" s="18"/>
      <c r="D244" s="19" t="s">
        <v>584</v>
      </c>
      <c r="E244" s="18" t="s">
        <v>585</v>
      </c>
      <c r="F244" s="19">
        <v>315</v>
      </c>
      <c r="G244" s="20">
        <v>221</v>
      </c>
      <c r="H244" s="19">
        <v>315</v>
      </c>
      <c r="I244" s="17">
        <v>230</v>
      </c>
      <c r="J244" s="38">
        <f t="shared" si="8"/>
        <v>0.73015873015873</v>
      </c>
      <c r="K244" s="20" t="s">
        <v>20</v>
      </c>
      <c r="L244" s="20">
        <v>60</v>
      </c>
      <c r="M244" s="20">
        <f t="shared" si="7"/>
        <v>13800</v>
      </c>
    </row>
    <row r="245" ht="27.35" customHeight="1" spans="1:13">
      <c r="A245" s="20">
        <v>241</v>
      </c>
      <c r="B245" s="20" t="s">
        <v>578</v>
      </c>
      <c r="C245" s="18"/>
      <c r="D245" s="19" t="s">
        <v>586</v>
      </c>
      <c r="E245" s="18" t="s">
        <v>587</v>
      </c>
      <c r="F245" s="19">
        <v>617</v>
      </c>
      <c r="G245" s="20">
        <v>550</v>
      </c>
      <c r="H245" s="19">
        <v>617</v>
      </c>
      <c r="I245" s="17">
        <v>506</v>
      </c>
      <c r="J245" s="38">
        <f t="shared" si="8"/>
        <v>0.820097244732577</v>
      </c>
      <c r="K245" s="20" t="s">
        <v>20</v>
      </c>
      <c r="L245" s="20">
        <v>60</v>
      </c>
      <c r="M245" s="20">
        <f t="shared" si="7"/>
        <v>30360</v>
      </c>
    </row>
    <row r="246" ht="27.35" customHeight="1" spans="1:13">
      <c r="A246" s="20">
        <v>242</v>
      </c>
      <c r="B246" s="20" t="s">
        <v>578</v>
      </c>
      <c r="C246" s="18" t="s">
        <v>588</v>
      </c>
      <c r="D246" s="19" t="s">
        <v>589</v>
      </c>
      <c r="E246" s="18" t="s">
        <v>590</v>
      </c>
      <c r="F246" s="19">
        <v>891</v>
      </c>
      <c r="G246" s="20">
        <v>840</v>
      </c>
      <c r="H246" s="19">
        <v>891</v>
      </c>
      <c r="I246" s="17">
        <v>677</v>
      </c>
      <c r="J246" s="38">
        <f t="shared" si="8"/>
        <v>0.759820426487093</v>
      </c>
      <c r="K246" s="20" t="s">
        <v>20</v>
      </c>
      <c r="L246" s="20">
        <v>60</v>
      </c>
      <c r="M246" s="20">
        <f t="shared" si="7"/>
        <v>40620</v>
      </c>
    </row>
    <row r="247" ht="27.35" customHeight="1" spans="1:13">
      <c r="A247" s="20">
        <v>243</v>
      </c>
      <c r="B247" s="20" t="s">
        <v>578</v>
      </c>
      <c r="C247" s="18" t="s">
        <v>591</v>
      </c>
      <c r="D247" s="44" t="s">
        <v>592</v>
      </c>
      <c r="E247" s="32" t="s">
        <v>593</v>
      </c>
      <c r="F247" s="19">
        <v>751</v>
      </c>
      <c r="G247" s="20">
        <v>670</v>
      </c>
      <c r="H247" s="19">
        <v>600</v>
      </c>
      <c r="I247" s="17">
        <f>258+160</f>
        <v>418</v>
      </c>
      <c r="J247" s="38">
        <v>0.7</v>
      </c>
      <c r="K247" s="20" t="s">
        <v>20</v>
      </c>
      <c r="L247" s="20">
        <v>60</v>
      </c>
      <c r="M247" s="20">
        <f t="shared" si="7"/>
        <v>25080</v>
      </c>
    </row>
    <row r="248" ht="27.35" customHeight="1" spans="1:13">
      <c r="A248" s="20">
        <v>244</v>
      </c>
      <c r="B248" s="20" t="s">
        <v>578</v>
      </c>
      <c r="C248" s="18"/>
      <c r="D248" s="19" t="s">
        <v>594</v>
      </c>
      <c r="E248" s="18" t="s">
        <v>595</v>
      </c>
      <c r="F248" s="19">
        <v>382</v>
      </c>
      <c r="G248" s="20">
        <v>344</v>
      </c>
      <c r="H248" s="19">
        <v>310</v>
      </c>
      <c r="I248" s="17">
        <v>220</v>
      </c>
      <c r="J248" s="38">
        <f t="shared" ref="J248:J311" si="9">I248/H248</f>
        <v>0.709677419354839</v>
      </c>
      <c r="K248" s="20" t="s">
        <v>20</v>
      </c>
      <c r="L248" s="20">
        <v>60</v>
      </c>
      <c r="M248" s="20">
        <f t="shared" si="7"/>
        <v>13200</v>
      </c>
    </row>
    <row r="249" ht="27.35" customHeight="1" spans="1:13">
      <c r="A249" s="20">
        <v>245</v>
      </c>
      <c r="B249" s="20" t="s">
        <v>578</v>
      </c>
      <c r="C249" s="18" t="s">
        <v>596</v>
      </c>
      <c r="D249" s="19" t="s">
        <v>597</v>
      </c>
      <c r="E249" s="18" t="s">
        <v>598</v>
      </c>
      <c r="F249" s="19">
        <v>1009</v>
      </c>
      <c r="G249" s="20">
        <v>870</v>
      </c>
      <c r="H249" s="19">
        <v>1009</v>
      </c>
      <c r="I249" s="17">
        <v>910</v>
      </c>
      <c r="J249" s="38">
        <f t="shared" si="9"/>
        <v>0.901883052527255</v>
      </c>
      <c r="K249" s="20" t="s">
        <v>20</v>
      </c>
      <c r="L249" s="20">
        <v>60</v>
      </c>
      <c r="M249" s="20">
        <f t="shared" si="7"/>
        <v>54600</v>
      </c>
    </row>
    <row r="250" ht="27.35" customHeight="1" spans="1:13">
      <c r="A250" s="20">
        <v>246</v>
      </c>
      <c r="B250" s="20" t="s">
        <v>578</v>
      </c>
      <c r="C250" s="18" t="s">
        <v>599</v>
      </c>
      <c r="D250" s="19" t="s">
        <v>600</v>
      </c>
      <c r="E250" s="18" t="s">
        <v>601</v>
      </c>
      <c r="F250" s="19">
        <v>722</v>
      </c>
      <c r="G250" s="20">
        <v>517</v>
      </c>
      <c r="H250" s="19">
        <v>584</v>
      </c>
      <c r="I250" s="17">
        <f>290+119.4</f>
        <v>409.4</v>
      </c>
      <c r="J250" s="38">
        <f t="shared" si="9"/>
        <v>0.701027397260274</v>
      </c>
      <c r="K250" s="20" t="s">
        <v>20</v>
      </c>
      <c r="L250" s="20">
        <v>60</v>
      </c>
      <c r="M250" s="20">
        <f t="shared" si="7"/>
        <v>24564</v>
      </c>
    </row>
    <row r="251" ht="27.35" customHeight="1" spans="1:13">
      <c r="A251" s="20">
        <v>247</v>
      </c>
      <c r="B251" s="20" t="s">
        <v>578</v>
      </c>
      <c r="C251" s="18"/>
      <c r="D251" s="19" t="s">
        <v>602</v>
      </c>
      <c r="E251" s="18" t="s">
        <v>603</v>
      </c>
      <c r="F251" s="19">
        <v>468</v>
      </c>
      <c r="G251" s="20">
        <v>385</v>
      </c>
      <c r="H251" s="19">
        <v>468</v>
      </c>
      <c r="I251" s="17">
        <f>338+150</f>
        <v>488</v>
      </c>
      <c r="J251" s="38">
        <f t="shared" si="9"/>
        <v>1.04273504273504</v>
      </c>
      <c r="K251" s="20" t="s">
        <v>20</v>
      </c>
      <c r="L251" s="20">
        <v>60</v>
      </c>
      <c r="M251" s="20">
        <f t="shared" si="7"/>
        <v>29280</v>
      </c>
    </row>
    <row r="252" ht="27.35" customHeight="1" spans="1:13">
      <c r="A252" s="20">
        <v>248</v>
      </c>
      <c r="B252" s="20" t="s">
        <v>578</v>
      </c>
      <c r="C252" s="18"/>
      <c r="D252" s="19" t="s">
        <v>604</v>
      </c>
      <c r="E252" s="18" t="s">
        <v>605</v>
      </c>
      <c r="F252" s="19">
        <v>844</v>
      </c>
      <c r="G252" s="20">
        <v>740</v>
      </c>
      <c r="H252" s="19">
        <v>662</v>
      </c>
      <c r="I252" s="17">
        <f>351+113</f>
        <v>464</v>
      </c>
      <c r="J252" s="38">
        <f t="shared" si="9"/>
        <v>0.700906344410876</v>
      </c>
      <c r="K252" s="20" t="s">
        <v>20</v>
      </c>
      <c r="L252" s="20">
        <v>60</v>
      </c>
      <c r="M252" s="20">
        <f t="shared" si="7"/>
        <v>27840</v>
      </c>
    </row>
    <row r="253" ht="27.35" customHeight="1" spans="1:13">
      <c r="A253" s="20">
        <v>249</v>
      </c>
      <c r="B253" s="20" t="s">
        <v>578</v>
      </c>
      <c r="C253" s="18" t="s">
        <v>606</v>
      </c>
      <c r="D253" s="19" t="s">
        <v>607</v>
      </c>
      <c r="E253" s="18" t="s">
        <v>608</v>
      </c>
      <c r="F253" s="19">
        <v>552</v>
      </c>
      <c r="G253" s="20">
        <v>445</v>
      </c>
      <c r="H253" s="19">
        <v>552</v>
      </c>
      <c r="I253" s="17">
        <v>438</v>
      </c>
      <c r="J253" s="38">
        <f t="shared" si="9"/>
        <v>0.793478260869565</v>
      </c>
      <c r="K253" s="20" t="s">
        <v>20</v>
      </c>
      <c r="L253" s="20">
        <v>60</v>
      </c>
      <c r="M253" s="20">
        <f t="shared" si="7"/>
        <v>26280</v>
      </c>
    </row>
    <row r="254" ht="27.35" customHeight="1" spans="1:13">
      <c r="A254" s="20">
        <v>250</v>
      </c>
      <c r="B254" s="20" t="s">
        <v>578</v>
      </c>
      <c r="C254" s="18"/>
      <c r="D254" s="19" t="s">
        <v>609</v>
      </c>
      <c r="E254" s="18" t="s">
        <v>610</v>
      </c>
      <c r="F254" s="19">
        <v>564</v>
      </c>
      <c r="G254" s="20">
        <v>488</v>
      </c>
      <c r="H254" s="19">
        <v>564</v>
      </c>
      <c r="I254" s="17">
        <f>210+345</f>
        <v>555</v>
      </c>
      <c r="J254" s="38">
        <f t="shared" si="9"/>
        <v>0.984042553191489</v>
      </c>
      <c r="K254" s="20" t="s">
        <v>20</v>
      </c>
      <c r="L254" s="20">
        <v>60</v>
      </c>
      <c r="M254" s="20">
        <f t="shared" si="7"/>
        <v>33300</v>
      </c>
    </row>
    <row r="255" ht="27.35" customHeight="1" spans="1:13">
      <c r="A255" s="20">
        <v>251</v>
      </c>
      <c r="B255" s="20" t="s">
        <v>578</v>
      </c>
      <c r="C255" s="18"/>
      <c r="D255" s="19" t="s">
        <v>611</v>
      </c>
      <c r="E255" s="18" t="s">
        <v>612</v>
      </c>
      <c r="F255" s="19">
        <v>1022</v>
      </c>
      <c r="G255" s="20">
        <v>920</v>
      </c>
      <c r="H255" s="19">
        <v>971</v>
      </c>
      <c r="I255" s="17">
        <v>680</v>
      </c>
      <c r="J255" s="38">
        <f t="shared" si="9"/>
        <v>0.700308959835221</v>
      </c>
      <c r="K255" s="20" t="s">
        <v>20</v>
      </c>
      <c r="L255" s="20">
        <v>60</v>
      </c>
      <c r="M255" s="20">
        <f t="shared" si="7"/>
        <v>40800</v>
      </c>
    </row>
    <row r="256" ht="27.35" customHeight="1" spans="1:13">
      <c r="A256" s="20">
        <v>252</v>
      </c>
      <c r="B256" s="20" t="s">
        <v>578</v>
      </c>
      <c r="C256" s="18" t="s">
        <v>613</v>
      </c>
      <c r="D256" s="19" t="s">
        <v>614</v>
      </c>
      <c r="E256" s="18" t="s">
        <v>615</v>
      </c>
      <c r="F256" s="19">
        <v>673</v>
      </c>
      <c r="G256" s="20">
        <v>610</v>
      </c>
      <c r="H256" s="19">
        <v>321</v>
      </c>
      <c r="I256" s="17">
        <v>225</v>
      </c>
      <c r="J256" s="38">
        <f t="shared" si="9"/>
        <v>0.700934579439252</v>
      </c>
      <c r="K256" s="20" t="s">
        <v>20</v>
      </c>
      <c r="L256" s="20">
        <v>60</v>
      </c>
      <c r="M256" s="20">
        <f t="shared" si="7"/>
        <v>13500</v>
      </c>
    </row>
    <row r="257" ht="27.35" customHeight="1" spans="1:13">
      <c r="A257" s="20">
        <v>253</v>
      </c>
      <c r="B257" s="20" t="s">
        <v>578</v>
      </c>
      <c r="C257" s="18"/>
      <c r="D257" s="19" t="s">
        <v>616</v>
      </c>
      <c r="E257" s="18" t="s">
        <v>617</v>
      </c>
      <c r="F257" s="19">
        <v>372</v>
      </c>
      <c r="G257" s="20">
        <v>320</v>
      </c>
      <c r="H257" s="19">
        <v>372</v>
      </c>
      <c r="I257" s="17">
        <v>320</v>
      </c>
      <c r="J257" s="38">
        <f t="shared" si="9"/>
        <v>0.860215053763441</v>
      </c>
      <c r="K257" s="20" t="s">
        <v>20</v>
      </c>
      <c r="L257" s="20">
        <v>60</v>
      </c>
      <c r="M257" s="20">
        <f t="shared" si="7"/>
        <v>19200</v>
      </c>
    </row>
    <row r="258" ht="27.35" customHeight="1" spans="1:13">
      <c r="A258" s="20">
        <v>254</v>
      </c>
      <c r="B258" s="20" t="s">
        <v>578</v>
      </c>
      <c r="C258" s="18"/>
      <c r="D258" s="19" t="s">
        <v>618</v>
      </c>
      <c r="E258" s="18" t="s">
        <v>619</v>
      </c>
      <c r="F258" s="19">
        <v>442</v>
      </c>
      <c r="G258" s="20">
        <v>380</v>
      </c>
      <c r="H258" s="19">
        <v>300</v>
      </c>
      <c r="I258" s="17">
        <v>213</v>
      </c>
      <c r="J258" s="38">
        <f t="shared" si="9"/>
        <v>0.71</v>
      </c>
      <c r="K258" s="20" t="s">
        <v>20</v>
      </c>
      <c r="L258" s="20">
        <v>60</v>
      </c>
      <c r="M258" s="20">
        <f t="shared" si="7"/>
        <v>12780</v>
      </c>
    </row>
    <row r="259" ht="27.35" customHeight="1" spans="1:13">
      <c r="A259" s="20">
        <v>255</v>
      </c>
      <c r="B259" s="20" t="s">
        <v>578</v>
      </c>
      <c r="C259" s="18"/>
      <c r="D259" s="19" t="s">
        <v>620</v>
      </c>
      <c r="E259" s="18" t="s">
        <v>621</v>
      </c>
      <c r="F259" s="19">
        <v>394</v>
      </c>
      <c r="G259" s="20">
        <v>336</v>
      </c>
      <c r="H259" s="19">
        <v>394</v>
      </c>
      <c r="I259" s="17">
        <v>290</v>
      </c>
      <c r="J259" s="38">
        <f t="shared" si="9"/>
        <v>0.736040609137056</v>
      </c>
      <c r="K259" s="20" t="s">
        <v>20</v>
      </c>
      <c r="L259" s="20">
        <v>60</v>
      </c>
      <c r="M259" s="20">
        <f t="shared" si="7"/>
        <v>17400</v>
      </c>
    </row>
    <row r="260" ht="27.35" customHeight="1" spans="1:13">
      <c r="A260" s="20">
        <v>256</v>
      </c>
      <c r="B260" s="20" t="s">
        <v>578</v>
      </c>
      <c r="C260" s="18" t="s">
        <v>622</v>
      </c>
      <c r="D260" s="19" t="s">
        <v>623</v>
      </c>
      <c r="E260" s="18" t="s">
        <v>624</v>
      </c>
      <c r="F260" s="19">
        <v>695</v>
      </c>
      <c r="G260" s="20">
        <v>634</v>
      </c>
      <c r="H260" s="19">
        <v>432</v>
      </c>
      <c r="I260" s="17">
        <f>83+220</f>
        <v>303</v>
      </c>
      <c r="J260" s="38">
        <f t="shared" si="9"/>
        <v>0.701388888888889</v>
      </c>
      <c r="K260" s="20" t="s">
        <v>20</v>
      </c>
      <c r="L260" s="20">
        <v>60</v>
      </c>
      <c r="M260" s="20">
        <f t="shared" si="7"/>
        <v>18180</v>
      </c>
    </row>
    <row r="261" ht="27.35" customHeight="1" spans="1:13">
      <c r="A261" s="20">
        <v>257</v>
      </c>
      <c r="B261" s="20" t="s">
        <v>578</v>
      </c>
      <c r="C261" s="18" t="s">
        <v>625</v>
      </c>
      <c r="D261" s="19" t="s">
        <v>626</v>
      </c>
      <c r="E261" s="18" t="s">
        <v>627</v>
      </c>
      <c r="F261" s="19">
        <v>952</v>
      </c>
      <c r="G261" s="20">
        <v>840</v>
      </c>
      <c r="H261" s="19">
        <v>552</v>
      </c>
      <c r="I261" s="17">
        <v>387</v>
      </c>
      <c r="J261" s="38">
        <f t="shared" si="9"/>
        <v>0.701086956521739</v>
      </c>
      <c r="K261" s="20" t="s">
        <v>20</v>
      </c>
      <c r="L261" s="20">
        <v>60</v>
      </c>
      <c r="M261" s="20">
        <f t="shared" si="7"/>
        <v>23220</v>
      </c>
    </row>
    <row r="262" ht="27.35" customHeight="1" spans="1:13">
      <c r="A262" s="20">
        <v>258</v>
      </c>
      <c r="B262" s="20" t="s">
        <v>578</v>
      </c>
      <c r="C262" s="18"/>
      <c r="D262" s="19" t="s">
        <v>628</v>
      </c>
      <c r="E262" s="18" t="s">
        <v>629</v>
      </c>
      <c r="F262" s="19">
        <v>284</v>
      </c>
      <c r="G262" s="20">
        <v>247</v>
      </c>
      <c r="H262" s="19">
        <v>284</v>
      </c>
      <c r="I262" s="17">
        <v>216</v>
      </c>
      <c r="J262" s="38">
        <f t="shared" si="9"/>
        <v>0.76056338028169</v>
      </c>
      <c r="K262" s="20" t="s">
        <v>20</v>
      </c>
      <c r="L262" s="20">
        <v>60</v>
      </c>
      <c r="M262" s="20">
        <f t="shared" ref="M262:M325" si="10">I262*L262</f>
        <v>12960</v>
      </c>
    </row>
    <row r="263" ht="27.35" customHeight="1" spans="1:13">
      <c r="A263" s="20">
        <v>259</v>
      </c>
      <c r="B263" s="20" t="s">
        <v>630</v>
      </c>
      <c r="C263" s="13" t="s">
        <v>631</v>
      </c>
      <c r="D263" s="20" t="s">
        <v>632</v>
      </c>
      <c r="E263" s="34" t="s">
        <v>633</v>
      </c>
      <c r="F263" s="20">
        <v>1270</v>
      </c>
      <c r="G263" s="20">
        <v>970</v>
      </c>
      <c r="H263" s="20">
        <v>1094</v>
      </c>
      <c r="I263" s="20">
        <v>766</v>
      </c>
      <c r="J263" s="38">
        <f t="shared" si="9"/>
        <v>0.70018281535649</v>
      </c>
      <c r="K263" s="20" t="s">
        <v>20</v>
      </c>
      <c r="L263" s="20">
        <v>60</v>
      </c>
      <c r="M263" s="20">
        <f t="shared" si="10"/>
        <v>45960</v>
      </c>
    </row>
    <row r="264" ht="27.35" customHeight="1" spans="1:13">
      <c r="A264" s="20">
        <v>260</v>
      </c>
      <c r="B264" s="20" t="s">
        <v>630</v>
      </c>
      <c r="C264" s="13" t="s">
        <v>634</v>
      </c>
      <c r="D264" s="20" t="s">
        <v>635</v>
      </c>
      <c r="E264" s="13" t="s">
        <v>636</v>
      </c>
      <c r="F264" s="13">
        <v>1840</v>
      </c>
      <c r="G264" s="20">
        <v>1350</v>
      </c>
      <c r="H264" s="13">
        <v>1650</v>
      </c>
      <c r="I264" s="20">
        <v>1155</v>
      </c>
      <c r="J264" s="38">
        <f t="shared" si="9"/>
        <v>0.7</v>
      </c>
      <c r="K264" s="20" t="s">
        <v>20</v>
      </c>
      <c r="L264" s="20">
        <v>60</v>
      </c>
      <c r="M264" s="20">
        <f t="shared" si="10"/>
        <v>69300</v>
      </c>
    </row>
    <row r="265" ht="27.35" customHeight="1" spans="1:13">
      <c r="A265" s="20">
        <v>261</v>
      </c>
      <c r="B265" s="20" t="s">
        <v>630</v>
      </c>
      <c r="C265" s="13" t="s">
        <v>637</v>
      </c>
      <c r="D265" s="20" t="s">
        <v>638</v>
      </c>
      <c r="E265" s="25" t="s">
        <v>639</v>
      </c>
      <c r="F265" s="20">
        <v>790</v>
      </c>
      <c r="G265" s="20">
        <v>350</v>
      </c>
      <c r="H265" s="20">
        <v>414</v>
      </c>
      <c r="I265" s="20">
        <v>290</v>
      </c>
      <c r="J265" s="38">
        <f t="shared" si="9"/>
        <v>0.70048309178744</v>
      </c>
      <c r="K265" s="20" t="s">
        <v>20</v>
      </c>
      <c r="L265" s="20">
        <v>60</v>
      </c>
      <c r="M265" s="20">
        <f t="shared" si="10"/>
        <v>17400</v>
      </c>
    </row>
    <row r="266" ht="27.35" customHeight="1" spans="1:13">
      <c r="A266" s="20">
        <v>262</v>
      </c>
      <c r="B266" s="20" t="s">
        <v>630</v>
      </c>
      <c r="C266" s="13" t="s">
        <v>640</v>
      </c>
      <c r="D266" s="20" t="s">
        <v>641</v>
      </c>
      <c r="E266" s="13" t="s">
        <v>642</v>
      </c>
      <c r="F266" s="20">
        <v>680</v>
      </c>
      <c r="G266" s="20">
        <v>330</v>
      </c>
      <c r="H266" s="20">
        <v>442</v>
      </c>
      <c r="I266" s="20">
        <v>310</v>
      </c>
      <c r="J266" s="38">
        <f t="shared" si="9"/>
        <v>0.701357466063348</v>
      </c>
      <c r="K266" s="20" t="s">
        <v>20</v>
      </c>
      <c r="L266" s="20">
        <v>60</v>
      </c>
      <c r="M266" s="20">
        <f t="shared" si="10"/>
        <v>18600</v>
      </c>
    </row>
    <row r="267" ht="27.35" customHeight="1" spans="1:13">
      <c r="A267" s="20">
        <v>263</v>
      </c>
      <c r="B267" s="20" t="s">
        <v>643</v>
      </c>
      <c r="C267" s="13" t="s">
        <v>644</v>
      </c>
      <c r="D267" s="20" t="s">
        <v>645</v>
      </c>
      <c r="E267" s="13" t="s">
        <v>646</v>
      </c>
      <c r="F267" s="20">
        <v>1350</v>
      </c>
      <c r="G267" s="20">
        <v>1350</v>
      </c>
      <c r="H267" s="20">
        <v>1350</v>
      </c>
      <c r="I267" s="20">
        <v>1027</v>
      </c>
      <c r="J267" s="38">
        <f t="shared" si="9"/>
        <v>0.760740740740741</v>
      </c>
      <c r="K267" s="20" t="s">
        <v>20</v>
      </c>
      <c r="L267" s="20">
        <v>60</v>
      </c>
      <c r="M267" s="20">
        <f t="shared" si="10"/>
        <v>61620</v>
      </c>
    </row>
    <row r="268" ht="27.35" customHeight="1" spans="1:13">
      <c r="A268" s="20">
        <v>264</v>
      </c>
      <c r="B268" s="20" t="s">
        <v>643</v>
      </c>
      <c r="C268" s="13" t="s">
        <v>647</v>
      </c>
      <c r="D268" s="20" t="s">
        <v>648</v>
      </c>
      <c r="E268" s="13" t="s">
        <v>649</v>
      </c>
      <c r="F268" s="20">
        <v>550</v>
      </c>
      <c r="G268" s="20">
        <v>550</v>
      </c>
      <c r="H268" s="20">
        <v>550</v>
      </c>
      <c r="I268" s="20">
        <v>472</v>
      </c>
      <c r="J268" s="38">
        <f t="shared" si="9"/>
        <v>0.858181818181818</v>
      </c>
      <c r="K268" s="20" t="s">
        <v>20</v>
      </c>
      <c r="L268" s="20">
        <v>60</v>
      </c>
      <c r="M268" s="20">
        <f t="shared" si="10"/>
        <v>28320</v>
      </c>
    </row>
    <row r="269" ht="27.35" customHeight="1" spans="1:13">
      <c r="A269" s="20">
        <v>265</v>
      </c>
      <c r="B269" s="20" t="s">
        <v>643</v>
      </c>
      <c r="C269" s="13" t="s">
        <v>650</v>
      </c>
      <c r="D269" s="20" t="s">
        <v>651</v>
      </c>
      <c r="E269" s="13" t="s">
        <v>652</v>
      </c>
      <c r="F269" s="20">
        <v>1730</v>
      </c>
      <c r="G269" s="20">
        <v>1530</v>
      </c>
      <c r="H269" s="20">
        <v>1730</v>
      </c>
      <c r="I269" s="20">
        <v>1263</v>
      </c>
      <c r="J269" s="38">
        <f t="shared" si="9"/>
        <v>0.730057803468208</v>
      </c>
      <c r="K269" s="20" t="s">
        <v>20</v>
      </c>
      <c r="L269" s="20">
        <v>60</v>
      </c>
      <c r="M269" s="20">
        <f t="shared" si="10"/>
        <v>75780</v>
      </c>
    </row>
    <row r="270" ht="27.35" customHeight="1" spans="1:13">
      <c r="A270" s="20">
        <v>266</v>
      </c>
      <c r="B270" s="20" t="s">
        <v>643</v>
      </c>
      <c r="C270" s="13" t="s">
        <v>653</v>
      </c>
      <c r="D270" s="20" t="s">
        <v>654</v>
      </c>
      <c r="E270" s="13" t="s">
        <v>655</v>
      </c>
      <c r="F270" s="20">
        <v>390</v>
      </c>
      <c r="G270" s="20">
        <v>390</v>
      </c>
      <c r="H270" s="20">
        <v>390</v>
      </c>
      <c r="I270" s="20">
        <v>375</v>
      </c>
      <c r="J270" s="38">
        <f t="shared" si="9"/>
        <v>0.961538461538462</v>
      </c>
      <c r="K270" s="20" t="s">
        <v>20</v>
      </c>
      <c r="L270" s="20">
        <v>60</v>
      </c>
      <c r="M270" s="20">
        <f t="shared" si="10"/>
        <v>22500</v>
      </c>
    </row>
    <row r="271" ht="27.35" customHeight="1" spans="1:13">
      <c r="A271" s="20">
        <v>267</v>
      </c>
      <c r="B271" s="20" t="s">
        <v>643</v>
      </c>
      <c r="C271" s="13" t="s">
        <v>656</v>
      </c>
      <c r="D271" s="20" t="s">
        <v>657</v>
      </c>
      <c r="E271" s="13" t="s">
        <v>658</v>
      </c>
      <c r="F271" s="20">
        <v>300</v>
      </c>
      <c r="G271" s="20">
        <v>300</v>
      </c>
      <c r="H271" s="20">
        <v>300</v>
      </c>
      <c r="I271" s="20">
        <v>270</v>
      </c>
      <c r="J271" s="38">
        <f t="shared" si="9"/>
        <v>0.9</v>
      </c>
      <c r="K271" s="20" t="s">
        <v>20</v>
      </c>
      <c r="L271" s="20">
        <v>60</v>
      </c>
      <c r="M271" s="20">
        <f t="shared" si="10"/>
        <v>16200</v>
      </c>
    </row>
    <row r="272" ht="27.35" customHeight="1" spans="1:13">
      <c r="A272" s="20">
        <v>268</v>
      </c>
      <c r="B272" s="20" t="s">
        <v>643</v>
      </c>
      <c r="C272" s="13" t="s">
        <v>659</v>
      </c>
      <c r="D272" s="20" t="s">
        <v>660</v>
      </c>
      <c r="E272" s="25" t="s">
        <v>661</v>
      </c>
      <c r="F272" s="20">
        <v>355</v>
      </c>
      <c r="G272" s="20">
        <v>355</v>
      </c>
      <c r="H272" s="20">
        <v>355</v>
      </c>
      <c r="I272" s="20">
        <v>374</v>
      </c>
      <c r="J272" s="38">
        <f t="shared" si="9"/>
        <v>1.05352112676056</v>
      </c>
      <c r="K272" s="20" t="s">
        <v>20</v>
      </c>
      <c r="L272" s="20">
        <v>60</v>
      </c>
      <c r="M272" s="20">
        <f t="shared" si="10"/>
        <v>22440</v>
      </c>
    </row>
    <row r="273" ht="27.35" customHeight="1" spans="1:13">
      <c r="A273" s="20">
        <v>269</v>
      </c>
      <c r="B273" s="20" t="s">
        <v>643</v>
      </c>
      <c r="C273" s="13" t="s">
        <v>662</v>
      </c>
      <c r="D273" s="20" t="s">
        <v>663</v>
      </c>
      <c r="E273" s="13" t="s">
        <v>664</v>
      </c>
      <c r="F273" s="20">
        <v>650</v>
      </c>
      <c r="G273" s="20">
        <v>650</v>
      </c>
      <c r="H273" s="20">
        <v>362</v>
      </c>
      <c r="I273" s="20">
        <v>254</v>
      </c>
      <c r="J273" s="38">
        <f t="shared" si="9"/>
        <v>0.701657458563536</v>
      </c>
      <c r="K273" s="20" t="s">
        <v>20</v>
      </c>
      <c r="L273" s="20">
        <v>60</v>
      </c>
      <c r="M273" s="20">
        <f t="shared" si="10"/>
        <v>15240</v>
      </c>
    </row>
    <row r="274" ht="27.35" customHeight="1" spans="1:13">
      <c r="A274" s="20">
        <v>270</v>
      </c>
      <c r="B274" s="20" t="s">
        <v>643</v>
      </c>
      <c r="C274" s="13" t="s">
        <v>665</v>
      </c>
      <c r="D274" s="20" t="s">
        <v>666</v>
      </c>
      <c r="E274" s="13" t="s">
        <v>667</v>
      </c>
      <c r="F274" s="20">
        <v>300</v>
      </c>
      <c r="G274" s="20">
        <v>300</v>
      </c>
      <c r="H274" s="20">
        <v>300</v>
      </c>
      <c r="I274" s="20">
        <v>246</v>
      </c>
      <c r="J274" s="38">
        <f t="shared" si="9"/>
        <v>0.82</v>
      </c>
      <c r="K274" s="20" t="s">
        <v>20</v>
      </c>
      <c r="L274" s="20">
        <v>60</v>
      </c>
      <c r="M274" s="20">
        <f t="shared" si="10"/>
        <v>14760</v>
      </c>
    </row>
    <row r="275" ht="27.35" customHeight="1" spans="1:13">
      <c r="A275" s="20">
        <v>271</v>
      </c>
      <c r="B275" s="20" t="s">
        <v>668</v>
      </c>
      <c r="C275" s="13" t="s">
        <v>669</v>
      </c>
      <c r="D275" s="20" t="s">
        <v>670</v>
      </c>
      <c r="E275" s="25" t="s">
        <v>671</v>
      </c>
      <c r="F275" s="20">
        <v>1444</v>
      </c>
      <c r="G275" s="20">
        <v>1252</v>
      </c>
      <c r="H275" s="20">
        <v>1444</v>
      </c>
      <c r="I275" s="20">
        <v>1114</v>
      </c>
      <c r="J275" s="38">
        <f t="shared" si="9"/>
        <v>0.771468144044321</v>
      </c>
      <c r="K275" s="20" t="s">
        <v>20</v>
      </c>
      <c r="L275" s="20">
        <v>60</v>
      </c>
      <c r="M275" s="20">
        <f t="shared" si="10"/>
        <v>66840</v>
      </c>
    </row>
    <row r="276" ht="27.35" customHeight="1" spans="1:13">
      <c r="A276" s="20">
        <v>272</v>
      </c>
      <c r="B276" s="20" t="s">
        <v>668</v>
      </c>
      <c r="C276" s="13" t="s">
        <v>672</v>
      </c>
      <c r="D276" s="20" t="s">
        <v>673</v>
      </c>
      <c r="E276" s="25" t="s">
        <v>674</v>
      </c>
      <c r="F276" s="13">
        <v>785</v>
      </c>
      <c r="G276" s="20">
        <v>692</v>
      </c>
      <c r="H276" s="13">
        <v>785</v>
      </c>
      <c r="I276" s="20">
        <v>594</v>
      </c>
      <c r="J276" s="38">
        <f t="shared" si="9"/>
        <v>0.756687898089172</v>
      </c>
      <c r="K276" s="20" t="s">
        <v>20</v>
      </c>
      <c r="L276" s="20">
        <v>60</v>
      </c>
      <c r="M276" s="20">
        <f t="shared" si="10"/>
        <v>35640</v>
      </c>
    </row>
    <row r="277" ht="27.35" customHeight="1" spans="1:13">
      <c r="A277" s="20">
        <v>273</v>
      </c>
      <c r="B277" s="20" t="s">
        <v>668</v>
      </c>
      <c r="C277" s="13" t="s">
        <v>675</v>
      </c>
      <c r="D277" s="20" t="s">
        <v>676</v>
      </c>
      <c r="E277" s="25" t="s">
        <v>677</v>
      </c>
      <c r="F277" s="20">
        <v>982</v>
      </c>
      <c r="G277" s="20">
        <v>552</v>
      </c>
      <c r="H277" s="20">
        <v>557</v>
      </c>
      <c r="I277" s="20">
        <v>390</v>
      </c>
      <c r="J277" s="38">
        <f t="shared" si="9"/>
        <v>0.700179533213645</v>
      </c>
      <c r="K277" s="20" t="s">
        <v>20</v>
      </c>
      <c r="L277" s="20">
        <v>60</v>
      </c>
      <c r="M277" s="20">
        <f t="shared" si="10"/>
        <v>23400</v>
      </c>
    </row>
    <row r="278" ht="27.35" customHeight="1" spans="1:13">
      <c r="A278" s="20">
        <v>274</v>
      </c>
      <c r="B278" s="20" t="s">
        <v>668</v>
      </c>
      <c r="C278" s="13" t="s">
        <v>678</v>
      </c>
      <c r="D278" s="20" t="s">
        <v>679</v>
      </c>
      <c r="E278" s="25" t="s">
        <v>680</v>
      </c>
      <c r="F278" s="20">
        <v>411</v>
      </c>
      <c r="G278" s="20">
        <v>351</v>
      </c>
      <c r="H278" s="20">
        <v>371</v>
      </c>
      <c r="I278" s="20">
        <v>260</v>
      </c>
      <c r="J278" s="38">
        <f t="shared" si="9"/>
        <v>0.700808625336927</v>
      </c>
      <c r="K278" s="20" t="s">
        <v>20</v>
      </c>
      <c r="L278" s="20">
        <v>60</v>
      </c>
      <c r="M278" s="20">
        <f t="shared" si="10"/>
        <v>15600</v>
      </c>
    </row>
    <row r="279" ht="27.35" customHeight="1" spans="1:13">
      <c r="A279" s="20">
        <v>275</v>
      </c>
      <c r="B279" s="20" t="s">
        <v>668</v>
      </c>
      <c r="C279" s="13" t="s">
        <v>681</v>
      </c>
      <c r="D279" s="20" t="s">
        <v>682</v>
      </c>
      <c r="E279" s="25" t="s">
        <v>683</v>
      </c>
      <c r="F279" s="20">
        <v>949</v>
      </c>
      <c r="G279" s="20">
        <v>602</v>
      </c>
      <c r="H279" s="20">
        <v>671</v>
      </c>
      <c r="I279" s="20">
        <v>470</v>
      </c>
      <c r="J279" s="38">
        <f t="shared" si="9"/>
        <v>0.700447093889717</v>
      </c>
      <c r="K279" s="20" t="s">
        <v>20</v>
      </c>
      <c r="L279" s="20">
        <v>60</v>
      </c>
      <c r="M279" s="20">
        <f t="shared" si="10"/>
        <v>28200</v>
      </c>
    </row>
    <row r="280" ht="27.35" customHeight="1" spans="1:13">
      <c r="A280" s="20">
        <v>276</v>
      </c>
      <c r="B280" s="20" t="s">
        <v>668</v>
      </c>
      <c r="C280" s="13" t="s">
        <v>684</v>
      </c>
      <c r="D280" s="20" t="s">
        <v>685</v>
      </c>
      <c r="E280" s="25" t="s">
        <v>686</v>
      </c>
      <c r="F280" s="20">
        <v>1318</v>
      </c>
      <c r="G280" s="20">
        <v>1054</v>
      </c>
      <c r="H280" s="20">
        <v>1232</v>
      </c>
      <c r="I280" s="20">
        <v>863</v>
      </c>
      <c r="J280" s="38">
        <f t="shared" si="9"/>
        <v>0.700487012987013</v>
      </c>
      <c r="K280" s="20" t="s">
        <v>20</v>
      </c>
      <c r="L280" s="20">
        <v>60</v>
      </c>
      <c r="M280" s="20">
        <f t="shared" si="10"/>
        <v>51780</v>
      </c>
    </row>
    <row r="281" ht="27.35" customHeight="1" spans="1:13">
      <c r="A281" s="20">
        <v>277</v>
      </c>
      <c r="B281" s="20" t="s">
        <v>668</v>
      </c>
      <c r="C281" s="13" t="s">
        <v>687</v>
      </c>
      <c r="D281" s="20" t="s">
        <v>688</v>
      </c>
      <c r="E281" s="25" t="s">
        <v>689</v>
      </c>
      <c r="F281" s="20">
        <v>763</v>
      </c>
      <c r="G281" s="20">
        <v>613</v>
      </c>
      <c r="H281" s="20">
        <v>708</v>
      </c>
      <c r="I281" s="20">
        <v>496</v>
      </c>
      <c r="J281" s="38">
        <f t="shared" si="9"/>
        <v>0.700564971751412</v>
      </c>
      <c r="K281" s="20" t="s">
        <v>20</v>
      </c>
      <c r="L281" s="20">
        <v>60</v>
      </c>
      <c r="M281" s="20">
        <f t="shared" si="10"/>
        <v>29760</v>
      </c>
    </row>
    <row r="282" ht="27.35" customHeight="1" spans="1:13">
      <c r="A282" s="20">
        <v>278</v>
      </c>
      <c r="B282" s="20" t="s">
        <v>668</v>
      </c>
      <c r="C282" s="13" t="s">
        <v>690</v>
      </c>
      <c r="D282" s="20" t="s">
        <v>690</v>
      </c>
      <c r="E282" s="25" t="s">
        <v>691</v>
      </c>
      <c r="F282" s="20">
        <v>400</v>
      </c>
      <c r="G282" s="20">
        <v>393</v>
      </c>
      <c r="H282" s="20">
        <v>400</v>
      </c>
      <c r="I282" s="20">
        <v>310</v>
      </c>
      <c r="J282" s="38">
        <f t="shared" si="9"/>
        <v>0.775</v>
      </c>
      <c r="K282" s="20" t="s">
        <v>20</v>
      </c>
      <c r="L282" s="20">
        <v>60</v>
      </c>
      <c r="M282" s="20">
        <f t="shared" si="10"/>
        <v>18600</v>
      </c>
    </row>
    <row r="283" ht="27.35" customHeight="1" spans="1:13">
      <c r="A283" s="20">
        <v>279</v>
      </c>
      <c r="B283" s="20" t="s">
        <v>692</v>
      </c>
      <c r="C283" s="22" t="s">
        <v>693</v>
      </c>
      <c r="D283" s="19" t="s">
        <v>694</v>
      </c>
      <c r="E283" s="21" t="s">
        <v>695</v>
      </c>
      <c r="F283" s="19">
        <v>1550</v>
      </c>
      <c r="G283" s="20">
        <v>1500</v>
      </c>
      <c r="H283" s="19">
        <v>871</v>
      </c>
      <c r="I283" s="20">
        <v>610</v>
      </c>
      <c r="J283" s="38">
        <f t="shared" si="9"/>
        <v>0.700344431687715</v>
      </c>
      <c r="K283" s="20" t="s">
        <v>20</v>
      </c>
      <c r="L283" s="20">
        <v>60</v>
      </c>
      <c r="M283" s="20">
        <f t="shared" si="10"/>
        <v>36600</v>
      </c>
    </row>
    <row r="284" ht="27.35" customHeight="1" spans="1:13">
      <c r="A284" s="20">
        <v>280</v>
      </c>
      <c r="B284" s="20" t="s">
        <v>692</v>
      </c>
      <c r="C284" s="22" t="s">
        <v>696</v>
      </c>
      <c r="D284" s="19" t="s">
        <v>697</v>
      </c>
      <c r="E284" s="32" t="s">
        <v>698</v>
      </c>
      <c r="F284" s="19">
        <v>790</v>
      </c>
      <c r="G284" s="20">
        <v>770</v>
      </c>
      <c r="H284" s="19">
        <v>450</v>
      </c>
      <c r="I284" s="20">
        <v>315</v>
      </c>
      <c r="J284" s="38">
        <f t="shared" si="9"/>
        <v>0.7</v>
      </c>
      <c r="K284" s="20" t="s">
        <v>20</v>
      </c>
      <c r="L284" s="20">
        <v>60</v>
      </c>
      <c r="M284" s="20">
        <f t="shared" si="10"/>
        <v>18900</v>
      </c>
    </row>
    <row r="285" ht="27.35" customHeight="1" spans="1:13">
      <c r="A285" s="20">
        <v>281</v>
      </c>
      <c r="B285" s="20" t="s">
        <v>692</v>
      </c>
      <c r="C285" s="22" t="s">
        <v>699</v>
      </c>
      <c r="D285" s="19" t="s">
        <v>700</v>
      </c>
      <c r="E285" s="32" t="s">
        <v>701</v>
      </c>
      <c r="F285" s="19">
        <v>1850</v>
      </c>
      <c r="G285" s="20">
        <v>1800</v>
      </c>
      <c r="H285" s="19">
        <v>1328</v>
      </c>
      <c r="I285" s="20">
        <v>930</v>
      </c>
      <c r="J285" s="38">
        <f t="shared" si="9"/>
        <v>0.700301204819277</v>
      </c>
      <c r="K285" s="20" t="s">
        <v>20</v>
      </c>
      <c r="L285" s="20">
        <v>60</v>
      </c>
      <c r="M285" s="20">
        <f t="shared" si="10"/>
        <v>55800</v>
      </c>
    </row>
    <row r="286" ht="27.35" customHeight="1" spans="1:13">
      <c r="A286" s="20">
        <v>282</v>
      </c>
      <c r="B286" s="20" t="s">
        <v>692</v>
      </c>
      <c r="C286" s="22" t="s">
        <v>702</v>
      </c>
      <c r="D286" s="19" t="s">
        <v>703</v>
      </c>
      <c r="E286" s="32" t="s">
        <v>704</v>
      </c>
      <c r="F286" s="19">
        <v>1047</v>
      </c>
      <c r="G286" s="20">
        <v>1000</v>
      </c>
      <c r="H286" s="19">
        <v>570</v>
      </c>
      <c r="I286" s="20">
        <v>400</v>
      </c>
      <c r="J286" s="38">
        <f t="shared" si="9"/>
        <v>0.701754385964912</v>
      </c>
      <c r="K286" s="20" t="s">
        <v>20</v>
      </c>
      <c r="L286" s="20">
        <v>60</v>
      </c>
      <c r="M286" s="20">
        <f t="shared" si="10"/>
        <v>24000</v>
      </c>
    </row>
    <row r="287" ht="27.35" customHeight="1" spans="1:13">
      <c r="A287" s="20">
        <v>283</v>
      </c>
      <c r="B287" s="20" t="s">
        <v>692</v>
      </c>
      <c r="C287" s="22" t="s">
        <v>705</v>
      </c>
      <c r="D287" s="19" t="s">
        <v>706</v>
      </c>
      <c r="E287" s="32" t="s">
        <v>707</v>
      </c>
      <c r="F287" s="19">
        <v>650</v>
      </c>
      <c r="G287" s="20">
        <v>630</v>
      </c>
      <c r="H287" s="19">
        <v>464</v>
      </c>
      <c r="I287" s="20">
        <v>325</v>
      </c>
      <c r="J287" s="38">
        <f t="shared" si="9"/>
        <v>0.700431034482759</v>
      </c>
      <c r="K287" s="20" t="s">
        <v>20</v>
      </c>
      <c r="L287" s="20">
        <v>60</v>
      </c>
      <c r="M287" s="20">
        <f t="shared" si="10"/>
        <v>19500</v>
      </c>
    </row>
    <row r="288" ht="27.35" customHeight="1" spans="1:13">
      <c r="A288" s="20">
        <v>284</v>
      </c>
      <c r="B288" s="20" t="s">
        <v>692</v>
      </c>
      <c r="C288" s="22" t="s">
        <v>708</v>
      </c>
      <c r="D288" s="19" t="s">
        <v>709</v>
      </c>
      <c r="E288" s="32" t="s">
        <v>710</v>
      </c>
      <c r="F288" s="19">
        <v>440</v>
      </c>
      <c r="G288" s="20">
        <v>430</v>
      </c>
      <c r="H288" s="19">
        <v>300</v>
      </c>
      <c r="I288" s="20">
        <v>210</v>
      </c>
      <c r="J288" s="38">
        <f t="shared" si="9"/>
        <v>0.7</v>
      </c>
      <c r="K288" s="20" t="s">
        <v>20</v>
      </c>
      <c r="L288" s="20">
        <v>60</v>
      </c>
      <c r="M288" s="20">
        <f t="shared" si="10"/>
        <v>12600</v>
      </c>
    </row>
    <row r="289" ht="27.35" customHeight="1" spans="1:13">
      <c r="A289" s="20">
        <v>285</v>
      </c>
      <c r="B289" s="20" t="s">
        <v>692</v>
      </c>
      <c r="C289" s="22" t="s">
        <v>711</v>
      </c>
      <c r="D289" s="19" t="s">
        <v>712</v>
      </c>
      <c r="E289" s="32" t="s">
        <v>713</v>
      </c>
      <c r="F289" s="19">
        <v>775</v>
      </c>
      <c r="G289" s="20">
        <v>760</v>
      </c>
      <c r="H289" s="19">
        <v>340</v>
      </c>
      <c r="I289" s="20">
        <v>238</v>
      </c>
      <c r="J289" s="38">
        <f t="shared" si="9"/>
        <v>0.7</v>
      </c>
      <c r="K289" s="20" t="s">
        <v>20</v>
      </c>
      <c r="L289" s="20">
        <v>60</v>
      </c>
      <c r="M289" s="20">
        <f t="shared" si="10"/>
        <v>14280</v>
      </c>
    </row>
    <row r="290" ht="27.35" customHeight="1" spans="1:13">
      <c r="A290" s="20">
        <v>286</v>
      </c>
      <c r="B290" s="20" t="s">
        <v>692</v>
      </c>
      <c r="C290" s="22" t="s">
        <v>714</v>
      </c>
      <c r="D290" s="19" t="s">
        <v>714</v>
      </c>
      <c r="E290" s="32" t="s">
        <v>715</v>
      </c>
      <c r="F290" s="19">
        <v>327.7</v>
      </c>
      <c r="G290" s="20">
        <v>317.7</v>
      </c>
      <c r="H290" s="19">
        <v>300</v>
      </c>
      <c r="I290" s="20">
        <v>235</v>
      </c>
      <c r="J290" s="38">
        <f t="shared" si="9"/>
        <v>0.783333333333333</v>
      </c>
      <c r="K290" s="20" t="s">
        <v>20</v>
      </c>
      <c r="L290" s="20">
        <v>60</v>
      </c>
      <c r="M290" s="20">
        <f t="shared" si="10"/>
        <v>14100</v>
      </c>
    </row>
    <row r="291" ht="27.35" customHeight="1" spans="1:13">
      <c r="A291" s="20">
        <v>287</v>
      </c>
      <c r="B291" s="20" t="s">
        <v>692</v>
      </c>
      <c r="C291" s="22" t="s">
        <v>716</v>
      </c>
      <c r="D291" s="19" t="s">
        <v>716</v>
      </c>
      <c r="E291" s="32" t="s">
        <v>717</v>
      </c>
      <c r="F291" s="19">
        <v>410</v>
      </c>
      <c r="G291" s="20">
        <v>400</v>
      </c>
      <c r="H291" s="19">
        <v>300</v>
      </c>
      <c r="I291" s="20">
        <v>210</v>
      </c>
      <c r="J291" s="38">
        <f t="shared" si="9"/>
        <v>0.7</v>
      </c>
      <c r="K291" s="20" t="s">
        <v>20</v>
      </c>
      <c r="L291" s="20">
        <v>60</v>
      </c>
      <c r="M291" s="20">
        <f t="shared" si="10"/>
        <v>12600</v>
      </c>
    </row>
    <row r="292" ht="27.35" customHeight="1" spans="1:13">
      <c r="A292" s="20">
        <v>288</v>
      </c>
      <c r="B292" s="20" t="s">
        <v>692</v>
      </c>
      <c r="C292" s="22" t="s">
        <v>718</v>
      </c>
      <c r="D292" s="19" t="s">
        <v>718</v>
      </c>
      <c r="E292" s="32" t="s">
        <v>719</v>
      </c>
      <c r="F292" s="19">
        <v>310</v>
      </c>
      <c r="G292" s="20">
        <v>300</v>
      </c>
      <c r="H292" s="19">
        <v>310</v>
      </c>
      <c r="I292" s="20">
        <v>220</v>
      </c>
      <c r="J292" s="38">
        <f t="shared" si="9"/>
        <v>0.709677419354839</v>
      </c>
      <c r="K292" s="20" t="s">
        <v>20</v>
      </c>
      <c r="L292" s="20">
        <v>60</v>
      </c>
      <c r="M292" s="20">
        <f t="shared" si="10"/>
        <v>13200</v>
      </c>
    </row>
    <row r="293" ht="27.35" customHeight="1" spans="1:13">
      <c r="A293" s="20">
        <v>289</v>
      </c>
      <c r="B293" s="20" t="s">
        <v>720</v>
      </c>
      <c r="C293" s="13" t="s">
        <v>721</v>
      </c>
      <c r="D293" s="20" t="s">
        <v>722</v>
      </c>
      <c r="E293" s="34" t="s">
        <v>723</v>
      </c>
      <c r="F293" s="20">
        <v>993.5</v>
      </c>
      <c r="G293" s="20">
        <v>993.5</v>
      </c>
      <c r="H293" s="20">
        <v>454</v>
      </c>
      <c r="I293" s="20">
        <v>318</v>
      </c>
      <c r="J293" s="38">
        <f t="shared" si="9"/>
        <v>0.700440528634361</v>
      </c>
      <c r="K293" s="20" t="s">
        <v>20</v>
      </c>
      <c r="L293" s="20">
        <v>60</v>
      </c>
      <c r="M293" s="20">
        <f t="shared" si="10"/>
        <v>19080</v>
      </c>
    </row>
    <row r="294" ht="27.35" customHeight="1" spans="1:13">
      <c r="A294" s="20">
        <v>290</v>
      </c>
      <c r="B294" s="20" t="s">
        <v>720</v>
      </c>
      <c r="C294" s="13" t="s">
        <v>724</v>
      </c>
      <c r="D294" s="20" t="s">
        <v>725</v>
      </c>
      <c r="E294" s="13" t="s">
        <v>726</v>
      </c>
      <c r="F294" s="13">
        <v>672.5</v>
      </c>
      <c r="G294" s="20">
        <v>672.5</v>
      </c>
      <c r="H294" s="13">
        <v>384</v>
      </c>
      <c r="I294" s="20">
        <v>269</v>
      </c>
      <c r="J294" s="38">
        <f t="shared" si="9"/>
        <v>0.700520833333333</v>
      </c>
      <c r="K294" s="20" t="s">
        <v>20</v>
      </c>
      <c r="L294" s="20">
        <v>60</v>
      </c>
      <c r="M294" s="20">
        <f t="shared" si="10"/>
        <v>16140</v>
      </c>
    </row>
    <row r="295" ht="27.35" customHeight="1" spans="1:13">
      <c r="A295" s="20">
        <v>291</v>
      </c>
      <c r="B295" s="20" t="s">
        <v>720</v>
      </c>
      <c r="C295" s="13"/>
      <c r="D295" s="20" t="s">
        <v>727</v>
      </c>
      <c r="E295" s="13" t="s">
        <v>728</v>
      </c>
      <c r="F295" s="20">
        <v>687.89</v>
      </c>
      <c r="G295" s="20">
        <v>687.89</v>
      </c>
      <c r="H295" s="20">
        <v>311</v>
      </c>
      <c r="I295" s="20">
        <v>218</v>
      </c>
      <c r="J295" s="38">
        <f t="shared" si="9"/>
        <v>0.70096463022508</v>
      </c>
      <c r="K295" s="20" t="s">
        <v>20</v>
      </c>
      <c r="L295" s="20">
        <v>60</v>
      </c>
      <c r="M295" s="20">
        <f t="shared" si="10"/>
        <v>13080</v>
      </c>
    </row>
    <row r="296" ht="27.35" customHeight="1" spans="1:13">
      <c r="A296" s="20">
        <v>292</v>
      </c>
      <c r="B296" s="20" t="s">
        <v>720</v>
      </c>
      <c r="C296" s="13" t="s">
        <v>729</v>
      </c>
      <c r="D296" s="20" t="s">
        <v>730</v>
      </c>
      <c r="E296" s="13" t="s">
        <v>731</v>
      </c>
      <c r="F296" s="20">
        <v>536.5</v>
      </c>
      <c r="G296" s="20">
        <v>536.5</v>
      </c>
      <c r="H296" s="20">
        <v>511</v>
      </c>
      <c r="I296" s="20">
        <v>358</v>
      </c>
      <c r="J296" s="38">
        <f t="shared" si="9"/>
        <v>0.700587084148728</v>
      </c>
      <c r="K296" s="20" t="s">
        <v>20</v>
      </c>
      <c r="L296" s="20">
        <v>60</v>
      </c>
      <c r="M296" s="20">
        <f t="shared" si="10"/>
        <v>21480</v>
      </c>
    </row>
    <row r="297" ht="27.35" customHeight="1" spans="1:13">
      <c r="A297" s="20">
        <v>293</v>
      </c>
      <c r="B297" s="20" t="s">
        <v>720</v>
      </c>
      <c r="C297" s="13"/>
      <c r="D297" s="20" t="s">
        <v>732</v>
      </c>
      <c r="E297" s="13" t="s">
        <v>733</v>
      </c>
      <c r="F297" s="20">
        <v>591.2</v>
      </c>
      <c r="G297" s="20">
        <v>591.2</v>
      </c>
      <c r="H297" s="20">
        <v>307</v>
      </c>
      <c r="I297" s="20">
        <v>215</v>
      </c>
      <c r="J297" s="38">
        <f t="shared" si="9"/>
        <v>0.700325732899023</v>
      </c>
      <c r="K297" s="20" t="s">
        <v>20</v>
      </c>
      <c r="L297" s="20">
        <v>60</v>
      </c>
      <c r="M297" s="20">
        <f t="shared" si="10"/>
        <v>12900</v>
      </c>
    </row>
    <row r="298" ht="27.35" customHeight="1" spans="1:13">
      <c r="A298" s="20">
        <v>294</v>
      </c>
      <c r="B298" s="20" t="s">
        <v>734</v>
      </c>
      <c r="C298" s="18" t="s">
        <v>735</v>
      </c>
      <c r="D298" s="19" t="s">
        <v>736</v>
      </c>
      <c r="E298" s="18" t="s">
        <v>737</v>
      </c>
      <c r="F298" s="19">
        <v>550</v>
      </c>
      <c r="G298" s="20">
        <v>540</v>
      </c>
      <c r="H298" s="19">
        <v>550</v>
      </c>
      <c r="I298" s="20">
        <v>430</v>
      </c>
      <c r="J298" s="38">
        <f t="shared" si="9"/>
        <v>0.781818181818182</v>
      </c>
      <c r="K298" s="20" t="s">
        <v>20</v>
      </c>
      <c r="L298" s="20">
        <v>60</v>
      </c>
      <c r="M298" s="20">
        <f t="shared" si="10"/>
        <v>25800</v>
      </c>
    </row>
    <row r="299" ht="27.35" customHeight="1" spans="1:13">
      <c r="A299" s="20">
        <v>295</v>
      </c>
      <c r="B299" s="20" t="s">
        <v>734</v>
      </c>
      <c r="C299" s="18" t="s">
        <v>738</v>
      </c>
      <c r="D299" s="19" t="s">
        <v>739</v>
      </c>
      <c r="E299" s="18" t="s">
        <v>740</v>
      </c>
      <c r="F299" s="19">
        <v>460</v>
      </c>
      <c r="G299" s="20">
        <v>445</v>
      </c>
      <c r="H299" s="19">
        <v>460</v>
      </c>
      <c r="I299" s="20">
        <v>340</v>
      </c>
      <c r="J299" s="38">
        <f t="shared" si="9"/>
        <v>0.739130434782609</v>
      </c>
      <c r="K299" s="20" t="s">
        <v>20</v>
      </c>
      <c r="L299" s="20">
        <v>60</v>
      </c>
      <c r="M299" s="20">
        <f t="shared" si="10"/>
        <v>20400</v>
      </c>
    </row>
    <row r="300" ht="27.35" customHeight="1" spans="1:13">
      <c r="A300" s="20">
        <v>296</v>
      </c>
      <c r="B300" s="20" t="s">
        <v>734</v>
      </c>
      <c r="C300" s="18" t="s">
        <v>741</v>
      </c>
      <c r="D300" s="19" t="s">
        <v>742</v>
      </c>
      <c r="E300" s="32" t="s">
        <v>743</v>
      </c>
      <c r="F300" s="19">
        <v>870</v>
      </c>
      <c r="G300" s="20">
        <v>856</v>
      </c>
      <c r="H300" s="19">
        <v>870</v>
      </c>
      <c r="I300" s="20">
        <v>695</v>
      </c>
      <c r="J300" s="38">
        <f t="shared" si="9"/>
        <v>0.798850574712644</v>
      </c>
      <c r="K300" s="20" t="s">
        <v>20</v>
      </c>
      <c r="L300" s="20">
        <v>60</v>
      </c>
      <c r="M300" s="20">
        <f t="shared" si="10"/>
        <v>41700</v>
      </c>
    </row>
    <row r="301" ht="27.35" customHeight="1" spans="1:13">
      <c r="A301" s="20">
        <v>297</v>
      </c>
      <c r="B301" s="20" t="s">
        <v>734</v>
      </c>
      <c r="C301" s="18" t="s">
        <v>744</v>
      </c>
      <c r="D301" s="19" t="s">
        <v>744</v>
      </c>
      <c r="E301" s="18" t="s">
        <v>745</v>
      </c>
      <c r="F301" s="19">
        <v>310</v>
      </c>
      <c r="G301" s="20">
        <v>293</v>
      </c>
      <c r="H301" s="19">
        <v>310</v>
      </c>
      <c r="I301" s="20">
        <v>306</v>
      </c>
      <c r="J301" s="38">
        <f t="shared" si="9"/>
        <v>0.987096774193548</v>
      </c>
      <c r="K301" s="20" t="s">
        <v>20</v>
      </c>
      <c r="L301" s="20">
        <v>60</v>
      </c>
      <c r="M301" s="20">
        <f t="shared" si="10"/>
        <v>18360</v>
      </c>
    </row>
    <row r="302" ht="27.35" customHeight="1" spans="1:13">
      <c r="A302" s="20">
        <v>298</v>
      </c>
      <c r="B302" s="20" t="s">
        <v>734</v>
      </c>
      <c r="C302" s="18" t="s">
        <v>746</v>
      </c>
      <c r="D302" s="19" t="s">
        <v>747</v>
      </c>
      <c r="E302" s="18" t="s">
        <v>748</v>
      </c>
      <c r="F302" s="19">
        <v>320</v>
      </c>
      <c r="G302" s="20">
        <v>302</v>
      </c>
      <c r="H302" s="19">
        <v>320</v>
      </c>
      <c r="I302" s="20">
        <v>305</v>
      </c>
      <c r="J302" s="38">
        <f t="shared" si="9"/>
        <v>0.953125</v>
      </c>
      <c r="K302" s="20" t="s">
        <v>20</v>
      </c>
      <c r="L302" s="20">
        <v>60</v>
      </c>
      <c r="M302" s="20">
        <f t="shared" si="10"/>
        <v>18300</v>
      </c>
    </row>
    <row r="303" ht="27.35" customHeight="1" spans="1:13">
      <c r="A303" s="20">
        <v>299</v>
      </c>
      <c r="B303" s="20" t="s">
        <v>734</v>
      </c>
      <c r="C303" s="18" t="s">
        <v>749</v>
      </c>
      <c r="D303" s="19" t="s">
        <v>750</v>
      </c>
      <c r="E303" s="18" t="s">
        <v>751</v>
      </c>
      <c r="F303" s="19">
        <v>380</v>
      </c>
      <c r="G303" s="20">
        <v>364</v>
      </c>
      <c r="H303" s="19">
        <v>380</v>
      </c>
      <c r="I303" s="20">
        <v>301</v>
      </c>
      <c r="J303" s="38">
        <f t="shared" si="9"/>
        <v>0.792105263157895</v>
      </c>
      <c r="K303" s="20" t="s">
        <v>20</v>
      </c>
      <c r="L303" s="20">
        <v>60</v>
      </c>
      <c r="M303" s="20">
        <f t="shared" si="10"/>
        <v>18060</v>
      </c>
    </row>
    <row r="304" ht="27.35" customHeight="1" spans="1:13">
      <c r="A304" s="20">
        <v>300</v>
      </c>
      <c r="B304" s="20" t="s">
        <v>734</v>
      </c>
      <c r="C304" s="18" t="s">
        <v>752</v>
      </c>
      <c r="D304" s="19" t="s">
        <v>753</v>
      </c>
      <c r="E304" s="32" t="s">
        <v>754</v>
      </c>
      <c r="F304" s="19">
        <v>360</v>
      </c>
      <c r="G304" s="20">
        <v>352</v>
      </c>
      <c r="H304" s="19">
        <v>360</v>
      </c>
      <c r="I304" s="20">
        <v>304</v>
      </c>
      <c r="J304" s="38">
        <f t="shared" si="9"/>
        <v>0.844444444444444</v>
      </c>
      <c r="K304" s="20" t="s">
        <v>20</v>
      </c>
      <c r="L304" s="20">
        <v>60</v>
      </c>
      <c r="M304" s="20">
        <f t="shared" si="10"/>
        <v>18240</v>
      </c>
    </row>
    <row r="305" ht="27.35" customHeight="1" spans="1:13">
      <c r="A305" s="20">
        <v>301</v>
      </c>
      <c r="B305" s="20" t="s">
        <v>734</v>
      </c>
      <c r="C305" s="18" t="s">
        <v>755</v>
      </c>
      <c r="D305" s="19" t="s">
        <v>756</v>
      </c>
      <c r="E305" s="32" t="s">
        <v>757</v>
      </c>
      <c r="F305" s="19">
        <v>800</v>
      </c>
      <c r="G305" s="20">
        <v>785</v>
      </c>
      <c r="H305" s="19">
        <v>800</v>
      </c>
      <c r="I305" s="20">
        <v>650</v>
      </c>
      <c r="J305" s="38">
        <f t="shared" si="9"/>
        <v>0.8125</v>
      </c>
      <c r="K305" s="20" t="s">
        <v>20</v>
      </c>
      <c r="L305" s="20">
        <v>60</v>
      </c>
      <c r="M305" s="20">
        <f t="shared" si="10"/>
        <v>39000</v>
      </c>
    </row>
    <row r="306" ht="27.35" customHeight="1" spans="1:13">
      <c r="A306" s="20">
        <v>302</v>
      </c>
      <c r="B306" s="20" t="s">
        <v>734</v>
      </c>
      <c r="C306" s="18" t="s">
        <v>758</v>
      </c>
      <c r="D306" s="19" t="s">
        <v>759</v>
      </c>
      <c r="E306" s="18" t="s">
        <v>760</v>
      </c>
      <c r="F306" s="19">
        <v>300</v>
      </c>
      <c r="G306" s="20">
        <v>290</v>
      </c>
      <c r="H306" s="19">
        <v>300</v>
      </c>
      <c r="I306" s="20">
        <v>300</v>
      </c>
      <c r="J306" s="38">
        <f t="shared" si="9"/>
        <v>1</v>
      </c>
      <c r="K306" s="20" t="s">
        <v>20</v>
      </c>
      <c r="L306" s="20">
        <v>60</v>
      </c>
      <c r="M306" s="20">
        <f t="shared" si="10"/>
        <v>18000</v>
      </c>
    </row>
    <row r="307" ht="27.35" customHeight="1" spans="1:13">
      <c r="A307" s="20">
        <v>303</v>
      </c>
      <c r="B307" s="20" t="s">
        <v>734</v>
      </c>
      <c r="C307" s="18" t="s">
        <v>761</v>
      </c>
      <c r="D307" s="19" t="s">
        <v>762</v>
      </c>
      <c r="E307" s="18" t="s">
        <v>763</v>
      </c>
      <c r="F307" s="19">
        <v>305</v>
      </c>
      <c r="G307" s="20">
        <v>291</v>
      </c>
      <c r="H307" s="19">
        <v>305</v>
      </c>
      <c r="I307" s="20">
        <v>305</v>
      </c>
      <c r="J307" s="38">
        <f t="shared" si="9"/>
        <v>1</v>
      </c>
      <c r="K307" s="20" t="s">
        <v>20</v>
      </c>
      <c r="L307" s="20">
        <v>60</v>
      </c>
      <c r="M307" s="20">
        <f t="shared" si="10"/>
        <v>18300</v>
      </c>
    </row>
    <row r="308" ht="27.35" customHeight="1" spans="1:13">
      <c r="A308" s="20">
        <v>304</v>
      </c>
      <c r="B308" s="20" t="s">
        <v>734</v>
      </c>
      <c r="C308" s="18" t="s">
        <v>764</v>
      </c>
      <c r="D308" s="19" t="s">
        <v>765</v>
      </c>
      <c r="E308" s="18" t="s">
        <v>766</v>
      </c>
      <c r="F308" s="19">
        <v>360</v>
      </c>
      <c r="G308" s="20">
        <v>347</v>
      </c>
      <c r="H308" s="19">
        <v>360</v>
      </c>
      <c r="I308" s="20">
        <v>302</v>
      </c>
      <c r="J308" s="38">
        <f t="shared" si="9"/>
        <v>0.838888888888889</v>
      </c>
      <c r="K308" s="20" t="s">
        <v>20</v>
      </c>
      <c r="L308" s="20">
        <v>60</v>
      </c>
      <c r="M308" s="20">
        <f t="shared" si="10"/>
        <v>18120</v>
      </c>
    </row>
    <row r="309" ht="27.35" customHeight="1" spans="1:13">
      <c r="A309" s="20">
        <v>305</v>
      </c>
      <c r="B309" s="20" t="s">
        <v>734</v>
      </c>
      <c r="C309" s="18" t="s">
        <v>767</v>
      </c>
      <c r="D309" s="19" t="s">
        <v>768</v>
      </c>
      <c r="E309" s="18" t="s">
        <v>769</v>
      </c>
      <c r="F309" s="19">
        <v>320</v>
      </c>
      <c r="G309" s="20">
        <v>295</v>
      </c>
      <c r="H309" s="19">
        <v>320</v>
      </c>
      <c r="I309" s="20">
        <v>302</v>
      </c>
      <c r="J309" s="38">
        <f t="shared" si="9"/>
        <v>0.94375</v>
      </c>
      <c r="K309" s="20" t="s">
        <v>20</v>
      </c>
      <c r="L309" s="20">
        <v>60</v>
      </c>
      <c r="M309" s="20">
        <f t="shared" si="10"/>
        <v>18120</v>
      </c>
    </row>
    <row r="310" ht="27.35" customHeight="1" spans="1:13">
      <c r="A310" s="20">
        <v>306</v>
      </c>
      <c r="B310" s="20" t="s">
        <v>734</v>
      </c>
      <c r="C310" s="18" t="s">
        <v>770</v>
      </c>
      <c r="D310" s="19" t="s">
        <v>771</v>
      </c>
      <c r="E310" s="18" t="s">
        <v>772</v>
      </c>
      <c r="F310" s="19">
        <v>410</v>
      </c>
      <c r="G310" s="20">
        <v>394</v>
      </c>
      <c r="H310" s="19">
        <v>410</v>
      </c>
      <c r="I310" s="20">
        <v>320</v>
      </c>
      <c r="J310" s="38">
        <f t="shared" si="9"/>
        <v>0.780487804878049</v>
      </c>
      <c r="K310" s="20" t="s">
        <v>20</v>
      </c>
      <c r="L310" s="20">
        <v>60</v>
      </c>
      <c r="M310" s="20">
        <f t="shared" si="10"/>
        <v>19200</v>
      </c>
    </row>
    <row r="311" ht="27.35" customHeight="1" spans="1:13">
      <c r="A311" s="20">
        <v>307</v>
      </c>
      <c r="B311" s="20" t="s">
        <v>734</v>
      </c>
      <c r="C311" s="18" t="s">
        <v>773</v>
      </c>
      <c r="D311" s="19" t="s">
        <v>774</v>
      </c>
      <c r="E311" s="18" t="s">
        <v>775</v>
      </c>
      <c r="F311" s="19">
        <v>360</v>
      </c>
      <c r="G311" s="20">
        <v>344</v>
      </c>
      <c r="H311" s="19">
        <v>360</v>
      </c>
      <c r="I311" s="20">
        <v>304</v>
      </c>
      <c r="J311" s="38">
        <f t="shared" si="9"/>
        <v>0.844444444444444</v>
      </c>
      <c r="K311" s="20" t="s">
        <v>20</v>
      </c>
      <c r="L311" s="20">
        <v>60</v>
      </c>
      <c r="M311" s="20">
        <f t="shared" si="10"/>
        <v>18240</v>
      </c>
    </row>
    <row r="312" ht="27.35" customHeight="1" spans="1:13">
      <c r="A312" s="20">
        <v>308</v>
      </c>
      <c r="B312" s="20" t="s">
        <v>734</v>
      </c>
      <c r="C312" s="18" t="s">
        <v>776</v>
      </c>
      <c r="D312" s="19" t="s">
        <v>777</v>
      </c>
      <c r="E312" s="18" t="s">
        <v>778</v>
      </c>
      <c r="F312" s="19">
        <v>380</v>
      </c>
      <c r="G312" s="20">
        <v>361</v>
      </c>
      <c r="H312" s="19">
        <v>380</v>
      </c>
      <c r="I312" s="20">
        <v>306</v>
      </c>
      <c r="J312" s="38">
        <f t="shared" ref="J312:J375" si="11">I312/H312</f>
        <v>0.805263157894737</v>
      </c>
      <c r="K312" s="20" t="s">
        <v>20</v>
      </c>
      <c r="L312" s="20">
        <v>60</v>
      </c>
      <c r="M312" s="20">
        <f t="shared" si="10"/>
        <v>18360</v>
      </c>
    </row>
    <row r="313" ht="27.35" customHeight="1" spans="1:13">
      <c r="A313" s="20">
        <v>309</v>
      </c>
      <c r="B313" s="20" t="s">
        <v>734</v>
      </c>
      <c r="C313" s="18" t="s">
        <v>779</v>
      </c>
      <c r="D313" s="19" t="s">
        <v>780</v>
      </c>
      <c r="E313" s="18" t="s">
        <v>781</v>
      </c>
      <c r="F313" s="19">
        <v>550</v>
      </c>
      <c r="G313" s="20">
        <v>532</v>
      </c>
      <c r="H313" s="19">
        <v>445</v>
      </c>
      <c r="I313" s="20">
        <v>312</v>
      </c>
      <c r="J313" s="38">
        <f t="shared" si="11"/>
        <v>0.701123595505618</v>
      </c>
      <c r="K313" s="20" t="s">
        <v>20</v>
      </c>
      <c r="L313" s="20">
        <v>60</v>
      </c>
      <c r="M313" s="20">
        <f t="shared" si="10"/>
        <v>18720</v>
      </c>
    </row>
    <row r="314" ht="27.35" customHeight="1" spans="1:13">
      <c r="A314" s="20">
        <v>310</v>
      </c>
      <c r="B314" s="15" t="s">
        <v>734</v>
      </c>
      <c r="C314" s="46" t="s">
        <v>782</v>
      </c>
      <c r="D314" s="19" t="s">
        <v>782</v>
      </c>
      <c r="E314" s="18" t="s">
        <v>783</v>
      </c>
      <c r="F314" s="19">
        <v>380</v>
      </c>
      <c r="G314" s="20">
        <v>361</v>
      </c>
      <c r="H314" s="19">
        <v>380</v>
      </c>
      <c r="I314" s="20">
        <v>302</v>
      </c>
      <c r="J314" s="38">
        <f t="shared" si="11"/>
        <v>0.794736842105263</v>
      </c>
      <c r="K314" s="20" t="s">
        <v>20</v>
      </c>
      <c r="L314" s="20">
        <v>60</v>
      </c>
      <c r="M314" s="20">
        <f t="shared" si="10"/>
        <v>18120</v>
      </c>
    </row>
    <row r="315" ht="27.35" customHeight="1" spans="1:13">
      <c r="A315" s="20">
        <v>311</v>
      </c>
      <c r="B315" s="20" t="s">
        <v>784</v>
      </c>
      <c r="C315" s="13" t="s">
        <v>785</v>
      </c>
      <c r="D315" s="20" t="s">
        <v>786</v>
      </c>
      <c r="E315" s="34" t="s">
        <v>787</v>
      </c>
      <c r="F315" s="20">
        <v>420</v>
      </c>
      <c r="G315" s="20">
        <v>364</v>
      </c>
      <c r="H315" s="20">
        <v>420</v>
      </c>
      <c r="I315" s="20">
        <v>320</v>
      </c>
      <c r="J315" s="38">
        <f t="shared" si="11"/>
        <v>0.761904761904762</v>
      </c>
      <c r="K315" s="20" t="s">
        <v>20</v>
      </c>
      <c r="L315" s="20">
        <v>60</v>
      </c>
      <c r="M315" s="20">
        <f t="shared" si="10"/>
        <v>19200</v>
      </c>
    </row>
    <row r="316" ht="27.35" customHeight="1" spans="1:13">
      <c r="A316" s="20">
        <v>312</v>
      </c>
      <c r="B316" s="20" t="s">
        <v>784</v>
      </c>
      <c r="C316" s="13" t="s">
        <v>788</v>
      </c>
      <c r="D316" s="20" t="s">
        <v>789</v>
      </c>
      <c r="E316" s="20" t="s">
        <v>790</v>
      </c>
      <c r="F316" s="13">
        <v>500</v>
      </c>
      <c r="G316" s="20">
        <v>436</v>
      </c>
      <c r="H316" s="13">
        <v>328</v>
      </c>
      <c r="I316" s="20">
        <v>230</v>
      </c>
      <c r="J316" s="38">
        <f t="shared" si="11"/>
        <v>0.701219512195122</v>
      </c>
      <c r="K316" s="20" t="s">
        <v>20</v>
      </c>
      <c r="L316" s="20">
        <v>60</v>
      </c>
      <c r="M316" s="20">
        <f t="shared" si="10"/>
        <v>13800</v>
      </c>
    </row>
    <row r="317" ht="27.35" customHeight="1" spans="1:13">
      <c r="A317" s="20">
        <v>313</v>
      </c>
      <c r="B317" s="20" t="s">
        <v>784</v>
      </c>
      <c r="C317" s="13" t="s">
        <v>791</v>
      </c>
      <c r="D317" s="20" t="s">
        <v>792</v>
      </c>
      <c r="E317" s="25" t="s">
        <v>793</v>
      </c>
      <c r="F317" s="20">
        <v>500</v>
      </c>
      <c r="G317" s="20">
        <v>438</v>
      </c>
      <c r="H317" s="20">
        <v>314</v>
      </c>
      <c r="I317" s="20">
        <v>220</v>
      </c>
      <c r="J317" s="38">
        <f t="shared" si="11"/>
        <v>0.700636942675159</v>
      </c>
      <c r="K317" s="20" t="s">
        <v>20</v>
      </c>
      <c r="L317" s="20">
        <v>60</v>
      </c>
      <c r="M317" s="20">
        <f t="shared" si="10"/>
        <v>13200</v>
      </c>
    </row>
    <row r="318" ht="27.35" customHeight="1" spans="1:13">
      <c r="A318" s="20">
        <v>314</v>
      </c>
      <c r="B318" s="20" t="s">
        <v>784</v>
      </c>
      <c r="C318" s="13"/>
      <c r="D318" s="20" t="s">
        <v>794</v>
      </c>
      <c r="E318" s="20" t="s">
        <v>795</v>
      </c>
      <c r="F318" s="20">
        <v>536</v>
      </c>
      <c r="G318" s="20">
        <v>495</v>
      </c>
      <c r="H318" s="20">
        <v>536</v>
      </c>
      <c r="I318" s="20">
        <v>495</v>
      </c>
      <c r="J318" s="38">
        <f t="shared" si="11"/>
        <v>0.923507462686567</v>
      </c>
      <c r="K318" s="20" t="s">
        <v>20</v>
      </c>
      <c r="L318" s="20">
        <v>60</v>
      </c>
      <c r="M318" s="20">
        <f t="shared" si="10"/>
        <v>29700</v>
      </c>
    </row>
    <row r="319" ht="27.35" customHeight="1" spans="1:13">
      <c r="A319" s="20">
        <v>315</v>
      </c>
      <c r="B319" s="20" t="s">
        <v>784</v>
      </c>
      <c r="C319" s="13"/>
      <c r="D319" s="20" t="s">
        <v>796</v>
      </c>
      <c r="E319" s="20" t="s">
        <v>795</v>
      </c>
      <c r="F319" s="20">
        <v>550</v>
      </c>
      <c r="G319" s="20">
        <v>525</v>
      </c>
      <c r="H319" s="20">
        <v>550</v>
      </c>
      <c r="I319" s="20">
        <v>520</v>
      </c>
      <c r="J319" s="38">
        <f t="shared" si="11"/>
        <v>0.945454545454545</v>
      </c>
      <c r="K319" s="20" t="s">
        <v>20</v>
      </c>
      <c r="L319" s="20">
        <v>60</v>
      </c>
      <c r="M319" s="20">
        <f t="shared" si="10"/>
        <v>31200</v>
      </c>
    </row>
    <row r="320" ht="27.35" customHeight="1" spans="1:13">
      <c r="A320" s="20">
        <v>316</v>
      </c>
      <c r="B320" s="20" t="s">
        <v>784</v>
      </c>
      <c r="C320" s="13"/>
      <c r="D320" s="20" t="s">
        <v>797</v>
      </c>
      <c r="E320" s="20" t="s">
        <v>787</v>
      </c>
      <c r="F320" s="20">
        <v>320</v>
      </c>
      <c r="G320" s="20">
        <v>231</v>
      </c>
      <c r="H320" s="20">
        <v>320</v>
      </c>
      <c r="I320" s="20">
        <v>230</v>
      </c>
      <c r="J320" s="38">
        <f t="shared" si="11"/>
        <v>0.71875</v>
      </c>
      <c r="K320" s="20" t="s">
        <v>20</v>
      </c>
      <c r="L320" s="20">
        <v>60</v>
      </c>
      <c r="M320" s="20">
        <f t="shared" si="10"/>
        <v>13800</v>
      </c>
    </row>
    <row r="321" ht="27.35" customHeight="1" spans="1:13">
      <c r="A321" s="20">
        <v>317</v>
      </c>
      <c r="B321" s="20" t="s">
        <v>784</v>
      </c>
      <c r="C321" s="13"/>
      <c r="D321" s="20" t="s">
        <v>798</v>
      </c>
      <c r="E321" s="13" t="s">
        <v>799</v>
      </c>
      <c r="F321" s="20">
        <v>746.6</v>
      </c>
      <c r="G321" s="20">
        <v>737</v>
      </c>
      <c r="H321" s="20">
        <v>746.6</v>
      </c>
      <c r="I321" s="20">
        <v>525</v>
      </c>
      <c r="J321" s="38">
        <f t="shared" si="11"/>
        <v>0.703187784623627</v>
      </c>
      <c r="K321" s="20" t="s">
        <v>20</v>
      </c>
      <c r="L321" s="20">
        <v>60</v>
      </c>
      <c r="M321" s="20">
        <f t="shared" si="10"/>
        <v>31500</v>
      </c>
    </row>
    <row r="322" ht="27.35" customHeight="1" spans="1:13">
      <c r="A322" s="20">
        <v>318</v>
      </c>
      <c r="B322" s="20" t="s">
        <v>784</v>
      </c>
      <c r="C322" s="13"/>
      <c r="D322" s="20" t="s">
        <v>800</v>
      </c>
      <c r="E322" s="13" t="s">
        <v>801</v>
      </c>
      <c r="F322" s="20">
        <v>315</v>
      </c>
      <c r="G322" s="20">
        <v>282</v>
      </c>
      <c r="H322" s="20">
        <v>315</v>
      </c>
      <c r="I322" s="20">
        <v>225</v>
      </c>
      <c r="J322" s="38">
        <f t="shared" si="11"/>
        <v>0.714285714285714</v>
      </c>
      <c r="K322" s="20" t="s">
        <v>20</v>
      </c>
      <c r="L322" s="20">
        <v>60</v>
      </c>
      <c r="M322" s="20">
        <f t="shared" si="10"/>
        <v>13500</v>
      </c>
    </row>
    <row r="323" ht="27.35" customHeight="1" spans="1:13">
      <c r="A323" s="20">
        <v>319</v>
      </c>
      <c r="B323" s="20" t="s">
        <v>784</v>
      </c>
      <c r="C323" s="13"/>
      <c r="D323" s="20" t="s">
        <v>802</v>
      </c>
      <c r="E323" s="13" t="s">
        <v>801</v>
      </c>
      <c r="F323" s="20">
        <v>308</v>
      </c>
      <c r="G323" s="20">
        <v>263</v>
      </c>
      <c r="H323" s="20">
        <v>308</v>
      </c>
      <c r="I323" s="20">
        <v>220</v>
      </c>
      <c r="J323" s="38">
        <f t="shared" si="11"/>
        <v>0.714285714285714</v>
      </c>
      <c r="K323" s="20" t="s">
        <v>20</v>
      </c>
      <c r="L323" s="20">
        <v>60</v>
      </c>
      <c r="M323" s="20">
        <f t="shared" si="10"/>
        <v>13200</v>
      </c>
    </row>
    <row r="324" ht="27.35" customHeight="1" spans="1:13">
      <c r="A324" s="20">
        <v>320</v>
      </c>
      <c r="B324" s="20" t="s">
        <v>803</v>
      </c>
      <c r="C324" s="18" t="s">
        <v>804</v>
      </c>
      <c r="D324" s="19" t="s">
        <v>805</v>
      </c>
      <c r="E324" s="19" t="s">
        <v>806</v>
      </c>
      <c r="F324" s="19">
        <v>578.18</v>
      </c>
      <c r="G324" s="20">
        <v>504</v>
      </c>
      <c r="H324" s="19">
        <v>578.18</v>
      </c>
      <c r="I324" s="20">
        <v>466</v>
      </c>
      <c r="J324" s="38">
        <f t="shared" si="11"/>
        <v>0.80597737728735</v>
      </c>
      <c r="K324" s="20" t="s">
        <v>20</v>
      </c>
      <c r="L324" s="20">
        <v>60</v>
      </c>
      <c r="M324" s="20">
        <f t="shared" si="10"/>
        <v>27960</v>
      </c>
    </row>
    <row r="325" ht="27.35" customHeight="1" spans="1:13">
      <c r="A325" s="20">
        <v>321</v>
      </c>
      <c r="B325" s="20" t="s">
        <v>803</v>
      </c>
      <c r="C325" s="18" t="s">
        <v>807</v>
      </c>
      <c r="D325" s="19" t="s">
        <v>808</v>
      </c>
      <c r="E325" s="19" t="s">
        <v>809</v>
      </c>
      <c r="F325" s="19">
        <v>660.08</v>
      </c>
      <c r="G325" s="20">
        <v>634</v>
      </c>
      <c r="H325" s="19">
        <v>660.08</v>
      </c>
      <c r="I325" s="20">
        <v>467</v>
      </c>
      <c r="J325" s="38">
        <f t="shared" si="11"/>
        <v>0.707490001211974</v>
      </c>
      <c r="K325" s="20" t="s">
        <v>20</v>
      </c>
      <c r="L325" s="20">
        <v>60</v>
      </c>
      <c r="M325" s="20">
        <f t="shared" si="10"/>
        <v>28020</v>
      </c>
    </row>
    <row r="326" ht="27.35" customHeight="1" spans="1:13">
      <c r="A326" s="20">
        <v>322</v>
      </c>
      <c r="B326" s="20" t="s">
        <v>803</v>
      </c>
      <c r="C326" s="18" t="s">
        <v>810</v>
      </c>
      <c r="D326" s="19" t="s">
        <v>811</v>
      </c>
      <c r="E326" s="19" t="s">
        <v>812</v>
      </c>
      <c r="F326" s="19">
        <v>914.25</v>
      </c>
      <c r="G326" s="20">
        <v>842</v>
      </c>
      <c r="H326" s="19">
        <v>775.51</v>
      </c>
      <c r="I326" s="20">
        <f>180+364</f>
        <v>544</v>
      </c>
      <c r="J326" s="38">
        <f t="shared" si="11"/>
        <v>0.701473868808913</v>
      </c>
      <c r="K326" s="20" t="s">
        <v>20</v>
      </c>
      <c r="L326" s="20">
        <v>60</v>
      </c>
      <c r="M326" s="20">
        <f t="shared" ref="M326:M389" si="12">I326*L326</f>
        <v>32640</v>
      </c>
    </row>
    <row r="327" ht="27.35" customHeight="1" spans="1:13">
      <c r="A327" s="20">
        <v>323</v>
      </c>
      <c r="B327" s="20" t="s">
        <v>803</v>
      </c>
      <c r="C327" s="18" t="s">
        <v>813</v>
      </c>
      <c r="D327" s="19" t="s">
        <v>814</v>
      </c>
      <c r="E327" s="19" t="s">
        <v>815</v>
      </c>
      <c r="F327" s="19">
        <v>778</v>
      </c>
      <c r="G327" s="20">
        <v>650</v>
      </c>
      <c r="H327" s="19">
        <v>340</v>
      </c>
      <c r="I327" s="20">
        <f>38+206</f>
        <v>244</v>
      </c>
      <c r="J327" s="38">
        <f t="shared" si="11"/>
        <v>0.717647058823529</v>
      </c>
      <c r="K327" s="20" t="s">
        <v>20</v>
      </c>
      <c r="L327" s="20">
        <v>60</v>
      </c>
      <c r="M327" s="20">
        <f t="shared" si="12"/>
        <v>14640</v>
      </c>
    </row>
    <row r="328" ht="27.35" customHeight="1" spans="1:13">
      <c r="A328" s="20">
        <v>324</v>
      </c>
      <c r="B328" s="20" t="s">
        <v>803</v>
      </c>
      <c r="C328" s="18" t="s">
        <v>816</v>
      </c>
      <c r="D328" s="19" t="s">
        <v>817</v>
      </c>
      <c r="E328" s="19" t="s">
        <v>818</v>
      </c>
      <c r="F328" s="19">
        <v>1877.32</v>
      </c>
      <c r="G328" s="20">
        <v>1709</v>
      </c>
      <c r="H328" s="19">
        <v>1877.32</v>
      </c>
      <c r="I328" s="20">
        <v>1432</v>
      </c>
      <c r="J328" s="38">
        <f t="shared" si="11"/>
        <v>0.762789508448213</v>
      </c>
      <c r="K328" s="20" t="s">
        <v>20</v>
      </c>
      <c r="L328" s="20">
        <v>60</v>
      </c>
      <c r="M328" s="20">
        <f t="shared" si="12"/>
        <v>85920</v>
      </c>
    </row>
    <row r="329" ht="27.35" customHeight="1" spans="1:13">
      <c r="A329" s="20">
        <v>325</v>
      </c>
      <c r="B329" s="20" t="s">
        <v>803</v>
      </c>
      <c r="C329" s="18" t="s">
        <v>819</v>
      </c>
      <c r="D329" s="19" t="s">
        <v>820</v>
      </c>
      <c r="E329" s="19" t="s">
        <v>821</v>
      </c>
      <c r="F329" s="19">
        <v>568.91</v>
      </c>
      <c r="G329" s="20">
        <v>501.2</v>
      </c>
      <c r="H329" s="19">
        <v>457</v>
      </c>
      <c r="I329" s="20">
        <v>320</v>
      </c>
      <c r="J329" s="38">
        <f t="shared" si="11"/>
        <v>0.700218818380744</v>
      </c>
      <c r="K329" s="20" t="s">
        <v>20</v>
      </c>
      <c r="L329" s="20">
        <v>60</v>
      </c>
      <c r="M329" s="20">
        <f t="shared" si="12"/>
        <v>19200</v>
      </c>
    </row>
    <row r="330" ht="27.35" customHeight="1" spans="1:13">
      <c r="A330" s="20">
        <v>326</v>
      </c>
      <c r="B330" s="20" t="s">
        <v>803</v>
      </c>
      <c r="C330" s="18" t="s">
        <v>822</v>
      </c>
      <c r="D330" s="19" t="s">
        <v>823</v>
      </c>
      <c r="E330" s="19" t="s">
        <v>809</v>
      </c>
      <c r="F330" s="19">
        <v>502.52</v>
      </c>
      <c r="G330" s="20">
        <v>437</v>
      </c>
      <c r="H330" s="19">
        <v>364.26</v>
      </c>
      <c r="I330" s="20">
        <v>256</v>
      </c>
      <c r="J330" s="38">
        <f t="shared" si="11"/>
        <v>0.702794707077362</v>
      </c>
      <c r="K330" s="20" t="s">
        <v>20</v>
      </c>
      <c r="L330" s="20">
        <v>60</v>
      </c>
      <c r="M330" s="20">
        <f t="shared" si="12"/>
        <v>15360</v>
      </c>
    </row>
    <row r="331" ht="27.35" customHeight="1" spans="1:13">
      <c r="A331" s="20">
        <v>327</v>
      </c>
      <c r="B331" s="20" t="s">
        <v>803</v>
      </c>
      <c r="C331" s="18" t="s">
        <v>824</v>
      </c>
      <c r="D331" s="19" t="s">
        <v>825</v>
      </c>
      <c r="E331" s="19" t="s">
        <v>806</v>
      </c>
      <c r="F331" s="19">
        <v>577.4</v>
      </c>
      <c r="G331" s="20">
        <v>481.2</v>
      </c>
      <c r="H331" s="19">
        <v>300</v>
      </c>
      <c r="I331" s="20">
        <v>210</v>
      </c>
      <c r="J331" s="38">
        <f t="shared" si="11"/>
        <v>0.7</v>
      </c>
      <c r="K331" s="20" t="s">
        <v>20</v>
      </c>
      <c r="L331" s="20">
        <v>60</v>
      </c>
      <c r="M331" s="20">
        <f t="shared" si="12"/>
        <v>12600</v>
      </c>
    </row>
    <row r="332" ht="27.35" customHeight="1" spans="1:13">
      <c r="A332" s="20">
        <v>328</v>
      </c>
      <c r="B332" s="20" t="s">
        <v>803</v>
      </c>
      <c r="C332" s="18" t="s">
        <v>826</v>
      </c>
      <c r="D332" s="19" t="s">
        <v>827</v>
      </c>
      <c r="E332" s="19" t="s">
        <v>828</v>
      </c>
      <c r="F332" s="19">
        <v>655.72</v>
      </c>
      <c r="G332" s="20">
        <v>574.5</v>
      </c>
      <c r="H332" s="19">
        <v>360</v>
      </c>
      <c r="I332" s="20">
        <v>253</v>
      </c>
      <c r="J332" s="38">
        <f t="shared" si="11"/>
        <v>0.702777777777778</v>
      </c>
      <c r="K332" s="20" t="s">
        <v>20</v>
      </c>
      <c r="L332" s="20">
        <v>60</v>
      </c>
      <c r="M332" s="20">
        <f t="shared" si="12"/>
        <v>15180</v>
      </c>
    </row>
    <row r="333" ht="27.35" customHeight="1" spans="1:13">
      <c r="A333" s="20">
        <v>329</v>
      </c>
      <c r="B333" s="20" t="s">
        <v>803</v>
      </c>
      <c r="C333" s="18" t="s">
        <v>829</v>
      </c>
      <c r="D333" s="19" t="s">
        <v>830</v>
      </c>
      <c r="E333" s="19" t="s">
        <v>828</v>
      </c>
      <c r="F333" s="19">
        <v>566.98</v>
      </c>
      <c r="G333" s="20">
        <v>483</v>
      </c>
      <c r="H333" s="19">
        <v>485</v>
      </c>
      <c r="I333" s="20">
        <v>340</v>
      </c>
      <c r="J333" s="38">
        <f t="shared" si="11"/>
        <v>0.701030927835051</v>
      </c>
      <c r="K333" s="20" t="s">
        <v>20</v>
      </c>
      <c r="L333" s="20">
        <v>60</v>
      </c>
      <c r="M333" s="20">
        <f t="shared" si="12"/>
        <v>20400</v>
      </c>
    </row>
    <row r="334" ht="27.35" customHeight="1" spans="1:13">
      <c r="A334" s="20">
        <v>330</v>
      </c>
      <c r="B334" s="20" t="s">
        <v>803</v>
      </c>
      <c r="C334" s="18" t="s">
        <v>831</v>
      </c>
      <c r="D334" s="19" t="s">
        <v>832</v>
      </c>
      <c r="E334" s="19" t="s">
        <v>833</v>
      </c>
      <c r="F334" s="19">
        <v>672.18</v>
      </c>
      <c r="G334" s="20">
        <v>562.7</v>
      </c>
      <c r="H334" s="19">
        <v>672.18</v>
      </c>
      <c r="I334" s="20">
        <v>475</v>
      </c>
      <c r="J334" s="38">
        <f t="shared" si="11"/>
        <v>0.706655955250082</v>
      </c>
      <c r="K334" s="20" t="s">
        <v>20</v>
      </c>
      <c r="L334" s="20">
        <v>60</v>
      </c>
      <c r="M334" s="20">
        <f t="shared" si="12"/>
        <v>28500</v>
      </c>
    </row>
    <row r="335" ht="27.35" customHeight="1" spans="1:13">
      <c r="A335" s="20">
        <v>331</v>
      </c>
      <c r="B335" s="20" t="s">
        <v>803</v>
      </c>
      <c r="C335" s="18" t="s">
        <v>834</v>
      </c>
      <c r="D335" s="19" t="s">
        <v>835</v>
      </c>
      <c r="E335" s="19" t="s">
        <v>828</v>
      </c>
      <c r="F335" s="19">
        <v>448.16</v>
      </c>
      <c r="G335" s="20">
        <v>368.5</v>
      </c>
      <c r="H335" s="19">
        <v>307</v>
      </c>
      <c r="I335" s="20">
        <v>215</v>
      </c>
      <c r="J335" s="38">
        <f t="shared" si="11"/>
        <v>0.700325732899023</v>
      </c>
      <c r="K335" s="20" t="s">
        <v>20</v>
      </c>
      <c r="L335" s="20">
        <v>60</v>
      </c>
      <c r="M335" s="20">
        <f t="shared" si="12"/>
        <v>12900</v>
      </c>
    </row>
    <row r="336" ht="27.35" customHeight="1" spans="1:13">
      <c r="A336" s="20">
        <v>332</v>
      </c>
      <c r="B336" s="20" t="s">
        <v>803</v>
      </c>
      <c r="C336" s="18" t="s">
        <v>836</v>
      </c>
      <c r="D336" s="19" t="s">
        <v>837</v>
      </c>
      <c r="E336" s="19" t="s">
        <v>838</v>
      </c>
      <c r="F336" s="19">
        <v>1466.4</v>
      </c>
      <c r="G336" s="20">
        <v>1307</v>
      </c>
      <c r="H336" s="19">
        <v>808</v>
      </c>
      <c r="I336" s="20">
        <v>566</v>
      </c>
      <c r="J336" s="38">
        <f t="shared" si="11"/>
        <v>0.70049504950495</v>
      </c>
      <c r="K336" s="20" t="s">
        <v>20</v>
      </c>
      <c r="L336" s="20">
        <v>60</v>
      </c>
      <c r="M336" s="20">
        <f t="shared" si="12"/>
        <v>33960</v>
      </c>
    </row>
    <row r="337" ht="27.35" customHeight="1" spans="1:13">
      <c r="A337" s="20">
        <v>333</v>
      </c>
      <c r="B337" s="20" t="s">
        <v>803</v>
      </c>
      <c r="C337" s="18" t="s">
        <v>839</v>
      </c>
      <c r="D337" s="19" t="s">
        <v>840</v>
      </c>
      <c r="E337" s="19" t="s">
        <v>833</v>
      </c>
      <c r="F337" s="19">
        <v>726.5</v>
      </c>
      <c r="G337" s="20">
        <v>604.2</v>
      </c>
      <c r="H337" s="19">
        <v>610</v>
      </c>
      <c r="I337" s="20">
        <v>427</v>
      </c>
      <c r="J337" s="38">
        <f t="shared" si="11"/>
        <v>0.7</v>
      </c>
      <c r="K337" s="20" t="s">
        <v>20</v>
      </c>
      <c r="L337" s="20">
        <v>60</v>
      </c>
      <c r="M337" s="20">
        <f t="shared" si="12"/>
        <v>25620</v>
      </c>
    </row>
    <row r="338" ht="27.35" customHeight="1" spans="1:13">
      <c r="A338" s="20">
        <v>334</v>
      </c>
      <c r="B338" s="20" t="s">
        <v>803</v>
      </c>
      <c r="C338" s="18" t="s">
        <v>841</v>
      </c>
      <c r="D338" s="19" t="s">
        <v>842</v>
      </c>
      <c r="E338" s="37" t="s">
        <v>818</v>
      </c>
      <c r="F338" s="19">
        <v>338.6</v>
      </c>
      <c r="G338" s="20">
        <v>289</v>
      </c>
      <c r="H338" s="19">
        <v>314</v>
      </c>
      <c r="I338" s="20">
        <v>220</v>
      </c>
      <c r="J338" s="38">
        <f t="shared" si="11"/>
        <v>0.700636942675159</v>
      </c>
      <c r="K338" s="20" t="s">
        <v>20</v>
      </c>
      <c r="L338" s="20">
        <v>60</v>
      </c>
      <c r="M338" s="20">
        <f t="shared" si="12"/>
        <v>13200</v>
      </c>
    </row>
    <row r="339" ht="27.35" customHeight="1" spans="1:13">
      <c r="A339" s="20">
        <v>335</v>
      </c>
      <c r="B339" s="20" t="s">
        <v>803</v>
      </c>
      <c r="C339" s="18" t="s">
        <v>843</v>
      </c>
      <c r="D339" s="19" t="s">
        <v>844</v>
      </c>
      <c r="E339" s="19" t="s">
        <v>818</v>
      </c>
      <c r="F339" s="19">
        <v>302.1</v>
      </c>
      <c r="G339" s="20">
        <v>262.3</v>
      </c>
      <c r="H339" s="19">
        <v>302.1</v>
      </c>
      <c r="I339" s="20">
        <v>282</v>
      </c>
      <c r="J339" s="38">
        <f t="shared" si="11"/>
        <v>0.933465739821251</v>
      </c>
      <c r="K339" s="20" t="s">
        <v>20</v>
      </c>
      <c r="L339" s="20">
        <v>60</v>
      </c>
      <c r="M339" s="20">
        <f t="shared" si="12"/>
        <v>16920</v>
      </c>
    </row>
    <row r="340" ht="27.35" customHeight="1" spans="1:13">
      <c r="A340" s="20">
        <v>336</v>
      </c>
      <c r="B340" s="20" t="s">
        <v>803</v>
      </c>
      <c r="C340" s="18" t="s">
        <v>845</v>
      </c>
      <c r="D340" s="19" t="s">
        <v>846</v>
      </c>
      <c r="E340" s="19" t="s">
        <v>847</v>
      </c>
      <c r="F340" s="19">
        <v>421.42</v>
      </c>
      <c r="G340" s="20">
        <v>367</v>
      </c>
      <c r="H340" s="19">
        <v>305</v>
      </c>
      <c r="I340" s="20">
        <v>216</v>
      </c>
      <c r="J340" s="38">
        <f t="shared" si="11"/>
        <v>0.708196721311475</v>
      </c>
      <c r="K340" s="20" t="s">
        <v>20</v>
      </c>
      <c r="L340" s="20">
        <v>60</v>
      </c>
      <c r="M340" s="20">
        <f t="shared" si="12"/>
        <v>12960</v>
      </c>
    </row>
    <row r="341" ht="27.35" customHeight="1" spans="1:13">
      <c r="A341" s="20">
        <v>337</v>
      </c>
      <c r="B341" s="20" t="s">
        <v>803</v>
      </c>
      <c r="C341" s="18" t="s">
        <v>848</v>
      </c>
      <c r="D341" s="19" t="s">
        <v>849</v>
      </c>
      <c r="E341" s="19" t="s">
        <v>850</v>
      </c>
      <c r="F341" s="19">
        <v>375.47</v>
      </c>
      <c r="G341" s="20">
        <v>316.2</v>
      </c>
      <c r="H341" s="19">
        <v>307</v>
      </c>
      <c r="I341" s="20">
        <v>215</v>
      </c>
      <c r="J341" s="38">
        <f t="shared" si="11"/>
        <v>0.700325732899023</v>
      </c>
      <c r="K341" s="20" t="s">
        <v>20</v>
      </c>
      <c r="L341" s="20">
        <v>60</v>
      </c>
      <c r="M341" s="20">
        <f t="shared" si="12"/>
        <v>12900</v>
      </c>
    </row>
    <row r="342" ht="27.35" customHeight="1" spans="1:13">
      <c r="A342" s="20">
        <v>338</v>
      </c>
      <c r="B342" s="20" t="s">
        <v>803</v>
      </c>
      <c r="C342" s="18" t="s">
        <v>851</v>
      </c>
      <c r="D342" s="19" t="s">
        <v>852</v>
      </c>
      <c r="E342" s="19" t="s">
        <v>853</v>
      </c>
      <c r="F342" s="19">
        <v>537.67</v>
      </c>
      <c r="G342" s="20">
        <v>470</v>
      </c>
      <c r="H342" s="19">
        <v>300</v>
      </c>
      <c r="I342" s="20">
        <v>210</v>
      </c>
      <c r="J342" s="38">
        <f t="shared" si="11"/>
        <v>0.7</v>
      </c>
      <c r="K342" s="20" t="s">
        <v>20</v>
      </c>
      <c r="L342" s="20">
        <v>60</v>
      </c>
      <c r="M342" s="20">
        <f t="shared" si="12"/>
        <v>12600</v>
      </c>
    </row>
    <row r="343" ht="27.35" customHeight="1" spans="1:13">
      <c r="A343" s="20">
        <v>339</v>
      </c>
      <c r="B343" s="20" t="s">
        <v>803</v>
      </c>
      <c r="C343" s="18" t="s">
        <v>854</v>
      </c>
      <c r="D343" s="19" t="s">
        <v>855</v>
      </c>
      <c r="E343" s="19" t="s">
        <v>853</v>
      </c>
      <c r="F343" s="19">
        <v>508.54</v>
      </c>
      <c r="G343" s="20">
        <v>432</v>
      </c>
      <c r="H343" s="19">
        <v>300</v>
      </c>
      <c r="I343" s="20">
        <v>210</v>
      </c>
      <c r="J343" s="38">
        <f t="shared" si="11"/>
        <v>0.7</v>
      </c>
      <c r="K343" s="20" t="s">
        <v>20</v>
      </c>
      <c r="L343" s="20">
        <v>60</v>
      </c>
      <c r="M343" s="20">
        <f t="shared" si="12"/>
        <v>12600</v>
      </c>
    </row>
    <row r="344" ht="27.35" customHeight="1" spans="1:13">
      <c r="A344" s="20">
        <v>340</v>
      </c>
      <c r="B344" s="20" t="s">
        <v>803</v>
      </c>
      <c r="C344" s="18" t="s">
        <v>856</v>
      </c>
      <c r="D344" s="19" t="s">
        <v>857</v>
      </c>
      <c r="E344" s="19" t="s">
        <v>858</v>
      </c>
      <c r="F344" s="19">
        <v>447.15</v>
      </c>
      <c r="G344" s="20">
        <v>397.7</v>
      </c>
      <c r="H344" s="19">
        <v>300</v>
      </c>
      <c r="I344" s="20">
        <v>210</v>
      </c>
      <c r="J344" s="38">
        <f t="shared" si="11"/>
        <v>0.7</v>
      </c>
      <c r="K344" s="20" t="s">
        <v>20</v>
      </c>
      <c r="L344" s="20">
        <v>60</v>
      </c>
      <c r="M344" s="20">
        <f t="shared" si="12"/>
        <v>12600</v>
      </c>
    </row>
    <row r="345" ht="27.35" customHeight="1" spans="1:13">
      <c r="A345" s="20">
        <v>341</v>
      </c>
      <c r="B345" s="20" t="s">
        <v>803</v>
      </c>
      <c r="C345" s="18" t="s">
        <v>859</v>
      </c>
      <c r="D345" s="19" t="s">
        <v>860</v>
      </c>
      <c r="E345" s="19" t="s">
        <v>861</v>
      </c>
      <c r="F345" s="19">
        <v>390.26</v>
      </c>
      <c r="G345" s="20">
        <v>342.2</v>
      </c>
      <c r="H345" s="19">
        <v>304</v>
      </c>
      <c r="I345" s="20">
        <v>213</v>
      </c>
      <c r="J345" s="38">
        <f t="shared" si="11"/>
        <v>0.700657894736842</v>
      </c>
      <c r="K345" s="20" t="s">
        <v>20</v>
      </c>
      <c r="L345" s="20">
        <v>60</v>
      </c>
      <c r="M345" s="20">
        <f t="shared" si="12"/>
        <v>12780</v>
      </c>
    </row>
    <row r="346" ht="27.35" customHeight="1" spans="1:13">
      <c r="A346" s="20">
        <v>342</v>
      </c>
      <c r="B346" s="20" t="s">
        <v>803</v>
      </c>
      <c r="C346" s="18" t="s">
        <v>862</v>
      </c>
      <c r="D346" s="19" t="s">
        <v>863</v>
      </c>
      <c r="E346" s="19" t="s">
        <v>864</v>
      </c>
      <c r="F346" s="19">
        <v>405</v>
      </c>
      <c r="G346" s="20">
        <v>344</v>
      </c>
      <c r="H346" s="19">
        <v>405</v>
      </c>
      <c r="I346" s="20">
        <v>284</v>
      </c>
      <c r="J346" s="38">
        <f t="shared" si="11"/>
        <v>0.701234567901235</v>
      </c>
      <c r="K346" s="20" t="s">
        <v>20</v>
      </c>
      <c r="L346" s="20">
        <v>60</v>
      </c>
      <c r="M346" s="20">
        <f t="shared" si="12"/>
        <v>17040</v>
      </c>
    </row>
    <row r="347" ht="27.35" customHeight="1" spans="1:13">
      <c r="A347" s="20">
        <v>343</v>
      </c>
      <c r="B347" s="20" t="s">
        <v>803</v>
      </c>
      <c r="C347" s="18" t="s">
        <v>865</v>
      </c>
      <c r="D347" s="19" t="s">
        <v>866</v>
      </c>
      <c r="E347" s="19" t="s">
        <v>867</v>
      </c>
      <c r="F347" s="19">
        <v>445.55</v>
      </c>
      <c r="G347" s="20">
        <v>365.3</v>
      </c>
      <c r="H347" s="19">
        <v>394</v>
      </c>
      <c r="I347" s="20">
        <f>216+60</f>
        <v>276</v>
      </c>
      <c r="J347" s="38">
        <f t="shared" si="11"/>
        <v>0.700507614213198</v>
      </c>
      <c r="K347" s="20" t="s">
        <v>20</v>
      </c>
      <c r="L347" s="20">
        <v>60</v>
      </c>
      <c r="M347" s="20">
        <f t="shared" si="12"/>
        <v>16560</v>
      </c>
    </row>
    <row r="348" ht="27.35" customHeight="1" spans="1:13">
      <c r="A348" s="20">
        <v>344</v>
      </c>
      <c r="B348" s="20" t="s">
        <v>803</v>
      </c>
      <c r="C348" s="18" t="s">
        <v>868</v>
      </c>
      <c r="D348" s="19" t="s">
        <v>869</v>
      </c>
      <c r="E348" s="19" t="s">
        <v>867</v>
      </c>
      <c r="F348" s="19">
        <v>666.8</v>
      </c>
      <c r="G348" s="20">
        <v>563</v>
      </c>
      <c r="H348" s="19">
        <v>545</v>
      </c>
      <c r="I348" s="20">
        <v>382</v>
      </c>
      <c r="J348" s="38">
        <f t="shared" si="11"/>
        <v>0.700917431192661</v>
      </c>
      <c r="K348" s="20" t="s">
        <v>20</v>
      </c>
      <c r="L348" s="20">
        <v>60</v>
      </c>
      <c r="M348" s="20">
        <f t="shared" si="12"/>
        <v>22920</v>
      </c>
    </row>
    <row r="349" ht="27.35" customHeight="1" spans="1:13">
      <c r="A349" s="20">
        <v>345</v>
      </c>
      <c r="B349" s="20" t="s">
        <v>803</v>
      </c>
      <c r="C349" s="18" t="s">
        <v>870</v>
      </c>
      <c r="D349" s="20" t="s">
        <v>871</v>
      </c>
      <c r="E349" s="20" t="s">
        <v>806</v>
      </c>
      <c r="F349" s="20">
        <v>356.86</v>
      </c>
      <c r="G349" s="20">
        <v>127</v>
      </c>
      <c r="H349" s="20">
        <v>356.86</v>
      </c>
      <c r="I349" s="20">
        <v>260</v>
      </c>
      <c r="J349" s="38">
        <f t="shared" si="11"/>
        <v>0.728577033010144</v>
      </c>
      <c r="K349" s="20" t="s">
        <v>20</v>
      </c>
      <c r="L349" s="20">
        <v>60</v>
      </c>
      <c r="M349" s="20">
        <f t="shared" si="12"/>
        <v>15600</v>
      </c>
    </row>
    <row r="350" ht="27.35" customHeight="1" spans="1:13">
      <c r="A350" s="20">
        <v>346</v>
      </c>
      <c r="B350" s="20" t="s">
        <v>803</v>
      </c>
      <c r="C350" s="18" t="s">
        <v>872</v>
      </c>
      <c r="D350" s="20" t="s">
        <v>873</v>
      </c>
      <c r="E350" s="20" t="s">
        <v>806</v>
      </c>
      <c r="F350" s="20">
        <v>685.6</v>
      </c>
      <c r="G350" s="20">
        <v>598</v>
      </c>
      <c r="H350" s="20">
        <v>685.6</v>
      </c>
      <c r="I350" s="20">
        <v>628</v>
      </c>
      <c r="J350" s="38">
        <f t="shared" si="11"/>
        <v>0.915985997666278</v>
      </c>
      <c r="K350" s="20" t="s">
        <v>20</v>
      </c>
      <c r="L350" s="20">
        <v>60</v>
      </c>
      <c r="M350" s="20">
        <f t="shared" si="12"/>
        <v>37680</v>
      </c>
    </row>
    <row r="351" ht="27.35" customHeight="1" spans="1:13">
      <c r="A351" s="20">
        <v>347</v>
      </c>
      <c r="B351" s="20" t="s">
        <v>803</v>
      </c>
      <c r="C351" s="18" t="s">
        <v>874</v>
      </c>
      <c r="D351" s="20" t="s">
        <v>875</v>
      </c>
      <c r="E351" s="20" t="s">
        <v>806</v>
      </c>
      <c r="F351" s="20">
        <v>540.29</v>
      </c>
      <c r="G351" s="20">
        <v>507.3</v>
      </c>
      <c r="H351" s="20">
        <v>540.29</v>
      </c>
      <c r="I351" s="20">
        <v>426</v>
      </c>
      <c r="J351" s="38">
        <f t="shared" si="11"/>
        <v>0.788465453737808</v>
      </c>
      <c r="K351" s="20" t="s">
        <v>20</v>
      </c>
      <c r="L351" s="20">
        <v>60</v>
      </c>
      <c r="M351" s="20">
        <f t="shared" si="12"/>
        <v>25560</v>
      </c>
    </row>
    <row r="352" ht="27.35" customHeight="1" spans="1:13">
      <c r="A352" s="20">
        <v>348</v>
      </c>
      <c r="B352" s="20" t="s">
        <v>803</v>
      </c>
      <c r="C352" s="18" t="s">
        <v>876</v>
      </c>
      <c r="D352" s="20" t="s">
        <v>877</v>
      </c>
      <c r="E352" s="20" t="s">
        <v>878</v>
      </c>
      <c r="F352" s="20">
        <v>300.8</v>
      </c>
      <c r="G352" s="20">
        <v>260.5</v>
      </c>
      <c r="H352" s="20">
        <v>365</v>
      </c>
      <c r="I352" s="20">
        <v>256</v>
      </c>
      <c r="J352" s="38">
        <f t="shared" si="11"/>
        <v>0.701369863013699</v>
      </c>
      <c r="K352" s="20" t="s">
        <v>20</v>
      </c>
      <c r="L352" s="20">
        <v>60</v>
      </c>
      <c r="M352" s="20">
        <f t="shared" si="12"/>
        <v>15360</v>
      </c>
    </row>
    <row r="353" ht="27.35" customHeight="1" spans="1:13">
      <c r="A353" s="20">
        <v>349</v>
      </c>
      <c r="B353" s="20" t="s">
        <v>803</v>
      </c>
      <c r="C353" s="18" t="s">
        <v>879</v>
      </c>
      <c r="D353" s="20" t="s">
        <v>880</v>
      </c>
      <c r="E353" s="20" t="s">
        <v>878</v>
      </c>
      <c r="F353" s="20">
        <v>540.54</v>
      </c>
      <c r="G353" s="20">
        <v>487.2</v>
      </c>
      <c r="H353" s="20">
        <v>390</v>
      </c>
      <c r="I353" s="20">
        <v>273</v>
      </c>
      <c r="J353" s="38">
        <f t="shared" si="11"/>
        <v>0.7</v>
      </c>
      <c r="K353" s="20" t="s">
        <v>20</v>
      </c>
      <c r="L353" s="20">
        <v>60</v>
      </c>
      <c r="M353" s="20">
        <f t="shared" si="12"/>
        <v>16380</v>
      </c>
    </row>
    <row r="354" ht="27.35" customHeight="1" spans="1:13">
      <c r="A354" s="20">
        <v>350</v>
      </c>
      <c r="B354" s="20" t="s">
        <v>803</v>
      </c>
      <c r="C354" s="18" t="s">
        <v>881</v>
      </c>
      <c r="D354" s="20" t="s">
        <v>882</v>
      </c>
      <c r="E354" s="20" t="s">
        <v>883</v>
      </c>
      <c r="F354" s="20">
        <v>853.39</v>
      </c>
      <c r="G354" s="20">
        <v>752</v>
      </c>
      <c r="H354" s="20">
        <v>787</v>
      </c>
      <c r="I354" s="20">
        <v>551</v>
      </c>
      <c r="J354" s="38">
        <f t="shared" si="11"/>
        <v>0.70012706480305</v>
      </c>
      <c r="K354" s="20" t="s">
        <v>20</v>
      </c>
      <c r="L354" s="20">
        <v>60</v>
      </c>
      <c r="M354" s="20">
        <f t="shared" si="12"/>
        <v>33060</v>
      </c>
    </row>
    <row r="355" ht="27.35" customHeight="1" spans="1:13">
      <c r="A355" s="20">
        <v>351</v>
      </c>
      <c r="B355" s="20" t="s">
        <v>803</v>
      </c>
      <c r="C355" s="18" t="s">
        <v>884</v>
      </c>
      <c r="D355" s="20" t="s">
        <v>885</v>
      </c>
      <c r="E355" s="20" t="s">
        <v>883</v>
      </c>
      <c r="F355" s="20">
        <v>1888.36</v>
      </c>
      <c r="G355" s="20">
        <v>1716</v>
      </c>
      <c r="H355" s="20">
        <v>1888.36</v>
      </c>
      <c r="I355" s="20">
        <v>1522</v>
      </c>
      <c r="J355" s="38">
        <f t="shared" si="11"/>
        <v>0.805990383189646</v>
      </c>
      <c r="K355" s="20" t="s">
        <v>20</v>
      </c>
      <c r="L355" s="20">
        <v>60</v>
      </c>
      <c r="M355" s="20">
        <f t="shared" si="12"/>
        <v>91320</v>
      </c>
    </row>
    <row r="356" ht="27.35" customHeight="1" spans="1:13">
      <c r="A356" s="20">
        <v>352</v>
      </c>
      <c r="B356" s="20" t="s">
        <v>803</v>
      </c>
      <c r="C356" s="13" t="s">
        <v>886</v>
      </c>
      <c r="D356" s="13" t="s">
        <v>887</v>
      </c>
      <c r="E356" s="13" t="s">
        <v>888</v>
      </c>
      <c r="F356" s="13">
        <v>548.42</v>
      </c>
      <c r="G356" s="20">
        <v>468.7</v>
      </c>
      <c r="H356" s="13">
        <v>548.42</v>
      </c>
      <c r="I356" s="20">
        <v>385</v>
      </c>
      <c r="J356" s="38">
        <f t="shared" si="11"/>
        <v>0.70201670252726</v>
      </c>
      <c r="K356" s="20" t="s">
        <v>20</v>
      </c>
      <c r="L356" s="20">
        <v>60</v>
      </c>
      <c r="M356" s="20">
        <f t="shared" si="12"/>
        <v>23100</v>
      </c>
    </row>
    <row r="357" ht="27.35" customHeight="1" spans="1:13">
      <c r="A357" s="20">
        <v>353</v>
      </c>
      <c r="B357" s="20" t="s">
        <v>803</v>
      </c>
      <c r="C357" s="13" t="s">
        <v>889</v>
      </c>
      <c r="D357" s="20" t="s">
        <v>890</v>
      </c>
      <c r="E357" s="20" t="s">
        <v>891</v>
      </c>
      <c r="F357" s="20">
        <v>1038.28</v>
      </c>
      <c r="G357" s="20">
        <v>908.6</v>
      </c>
      <c r="H357" s="20">
        <v>1038.28</v>
      </c>
      <c r="I357" s="20">
        <v>730</v>
      </c>
      <c r="J357" s="38">
        <f t="shared" si="11"/>
        <v>0.703085872789614</v>
      </c>
      <c r="K357" s="20" t="s">
        <v>20</v>
      </c>
      <c r="L357" s="20">
        <v>60</v>
      </c>
      <c r="M357" s="20">
        <f t="shared" si="12"/>
        <v>43800</v>
      </c>
    </row>
    <row r="358" ht="27.35" customHeight="1" spans="1:13">
      <c r="A358" s="20">
        <v>354</v>
      </c>
      <c r="B358" s="20" t="s">
        <v>803</v>
      </c>
      <c r="C358" s="13" t="s">
        <v>892</v>
      </c>
      <c r="D358" s="25" t="s">
        <v>893</v>
      </c>
      <c r="E358" s="20" t="s">
        <v>891</v>
      </c>
      <c r="F358" s="25">
        <v>316.46</v>
      </c>
      <c r="G358" s="20">
        <v>192</v>
      </c>
      <c r="H358" s="25">
        <v>300</v>
      </c>
      <c r="I358" s="20">
        <v>210</v>
      </c>
      <c r="J358" s="38">
        <f t="shared" si="11"/>
        <v>0.7</v>
      </c>
      <c r="K358" s="20" t="s">
        <v>20</v>
      </c>
      <c r="L358" s="20">
        <v>60</v>
      </c>
      <c r="M358" s="20">
        <f t="shared" si="12"/>
        <v>12600</v>
      </c>
    </row>
    <row r="359" ht="27.35" customHeight="1" spans="1:13">
      <c r="A359" s="20">
        <v>355</v>
      </c>
      <c r="B359" s="20" t="s">
        <v>894</v>
      </c>
      <c r="C359" s="13" t="s">
        <v>895</v>
      </c>
      <c r="D359" s="20" t="s">
        <v>895</v>
      </c>
      <c r="E359" s="13" t="s">
        <v>896</v>
      </c>
      <c r="F359" s="20">
        <v>625.52</v>
      </c>
      <c r="G359" s="20">
        <v>500</v>
      </c>
      <c r="H359" s="20">
        <v>625.52</v>
      </c>
      <c r="I359" s="17">
        <v>500</v>
      </c>
      <c r="J359" s="38">
        <f t="shared" si="11"/>
        <v>0.799334953318839</v>
      </c>
      <c r="K359" s="20" t="s">
        <v>20</v>
      </c>
      <c r="L359" s="20">
        <v>60</v>
      </c>
      <c r="M359" s="20">
        <f t="shared" si="12"/>
        <v>30000</v>
      </c>
    </row>
    <row r="360" ht="27.35" customHeight="1" spans="1:13">
      <c r="A360" s="20">
        <v>356</v>
      </c>
      <c r="B360" s="20" t="s">
        <v>894</v>
      </c>
      <c r="C360" s="13" t="s">
        <v>897</v>
      </c>
      <c r="D360" s="20" t="s">
        <v>897</v>
      </c>
      <c r="E360" s="13" t="s">
        <v>898</v>
      </c>
      <c r="F360" s="20">
        <v>303.01</v>
      </c>
      <c r="G360" s="20">
        <v>240</v>
      </c>
      <c r="H360" s="20">
        <v>303.01</v>
      </c>
      <c r="I360" s="17">
        <v>240</v>
      </c>
      <c r="J360" s="38">
        <f t="shared" si="11"/>
        <v>0.792053067555526</v>
      </c>
      <c r="K360" s="20" t="s">
        <v>20</v>
      </c>
      <c r="L360" s="20">
        <v>60</v>
      </c>
      <c r="M360" s="20">
        <f t="shared" si="12"/>
        <v>14400</v>
      </c>
    </row>
    <row r="361" ht="27.35" customHeight="1" spans="1:13">
      <c r="A361" s="20">
        <v>357</v>
      </c>
      <c r="B361" s="20" t="s">
        <v>894</v>
      </c>
      <c r="C361" s="13" t="s">
        <v>899</v>
      </c>
      <c r="D361" s="20" t="s">
        <v>899</v>
      </c>
      <c r="E361" s="25" t="s">
        <v>900</v>
      </c>
      <c r="F361" s="20">
        <v>315.91</v>
      </c>
      <c r="G361" s="20">
        <v>281</v>
      </c>
      <c r="H361" s="20">
        <v>315.91</v>
      </c>
      <c r="I361" s="17">
        <v>280</v>
      </c>
      <c r="J361" s="38">
        <f t="shared" si="11"/>
        <v>0.886328384666519</v>
      </c>
      <c r="K361" s="20" t="s">
        <v>20</v>
      </c>
      <c r="L361" s="20">
        <v>60</v>
      </c>
      <c r="M361" s="20">
        <f t="shared" si="12"/>
        <v>16800</v>
      </c>
    </row>
    <row r="362" ht="27.35" customHeight="1" spans="1:13">
      <c r="A362" s="20">
        <v>358</v>
      </c>
      <c r="B362" s="20" t="s">
        <v>894</v>
      </c>
      <c r="C362" s="13" t="s">
        <v>901</v>
      </c>
      <c r="D362" s="20" t="s">
        <v>901</v>
      </c>
      <c r="E362" s="25" t="s">
        <v>902</v>
      </c>
      <c r="F362" s="20">
        <v>533.26</v>
      </c>
      <c r="G362" s="20">
        <v>522</v>
      </c>
      <c r="H362" s="20">
        <v>533.26</v>
      </c>
      <c r="I362" s="17">
        <v>510</v>
      </c>
      <c r="J362" s="38">
        <f t="shared" si="11"/>
        <v>0.956381502456588</v>
      </c>
      <c r="K362" s="20" t="s">
        <v>20</v>
      </c>
      <c r="L362" s="20">
        <v>60</v>
      </c>
      <c r="M362" s="20">
        <f t="shared" si="12"/>
        <v>30600</v>
      </c>
    </row>
    <row r="363" ht="27.35" customHeight="1" spans="1:13">
      <c r="A363" s="20">
        <v>359</v>
      </c>
      <c r="B363" s="20" t="s">
        <v>894</v>
      </c>
      <c r="C363" s="13" t="s">
        <v>903</v>
      </c>
      <c r="D363" s="20" t="s">
        <v>903</v>
      </c>
      <c r="E363" s="13" t="s">
        <v>904</v>
      </c>
      <c r="F363" s="20">
        <v>304</v>
      </c>
      <c r="G363" s="20">
        <v>240</v>
      </c>
      <c r="H363" s="20">
        <v>304</v>
      </c>
      <c r="I363" s="17">
        <v>240</v>
      </c>
      <c r="J363" s="38">
        <f t="shared" si="11"/>
        <v>0.789473684210526</v>
      </c>
      <c r="K363" s="20" t="s">
        <v>20</v>
      </c>
      <c r="L363" s="20">
        <v>60</v>
      </c>
      <c r="M363" s="20">
        <f t="shared" si="12"/>
        <v>14400</v>
      </c>
    </row>
    <row r="364" ht="27.35" customHeight="1" spans="1:13">
      <c r="A364" s="20">
        <v>360</v>
      </c>
      <c r="B364" s="20" t="s">
        <v>894</v>
      </c>
      <c r="C364" s="13" t="s">
        <v>905</v>
      </c>
      <c r="D364" s="20" t="s">
        <v>906</v>
      </c>
      <c r="E364" s="13" t="s">
        <v>907</v>
      </c>
      <c r="F364" s="20">
        <v>300</v>
      </c>
      <c r="G364" s="20">
        <v>300</v>
      </c>
      <c r="H364" s="20">
        <v>300</v>
      </c>
      <c r="I364" s="17">
        <v>415</v>
      </c>
      <c r="J364" s="38">
        <f t="shared" si="11"/>
        <v>1.38333333333333</v>
      </c>
      <c r="K364" s="20" t="s">
        <v>20</v>
      </c>
      <c r="L364" s="20">
        <v>60</v>
      </c>
      <c r="M364" s="20">
        <f t="shared" si="12"/>
        <v>24900</v>
      </c>
    </row>
    <row r="365" ht="27.35" customHeight="1" spans="1:13">
      <c r="A365" s="20">
        <v>361</v>
      </c>
      <c r="B365" s="20" t="s">
        <v>894</v>
      </c>
      <c r="C365" s="13" t="s">
        <v>908</v>
      </c>
      <c r="D365" s="20" t="s">
        <v>908</v>
      </c>
      <c r="E365" s="25" t="s">
        <v>909</v>
      </c>
      <c r="F365" s="20">
        <v>2551</v>
      </c>
      <c r="G365" s="20">
        <v>2551</v>
      </c>
      <c r="H365" s="20">
        <v>2551</v>
      </c>
      <c r="I365" s="17">
        <v>2422</v>
      </c>
      <c r="J365" s="38">
        <f t="shared" si="11"/>
        <v>0.949431595452764</v>
      </c>
      <c r="K365" s="20" t="s">
        <v>20</v>
      </c>
      <c r="L365" s="20">
        <v>60</v>
      </c>
      <c r="M365" s="20">
        <v>100000</v>
      </c>
    </row>
    <row r="366" ht="27.35" customHeight="1" spans="1:13">
      <c r="A366" s="20">
        <v>362</v>
      </c>
      <c r="B366" s="20" t="s">
        <v>894</v>
      </c>
      <c r="C366" s="13" t="s">
        <v>910</v>
      </c>
      <c r="D366" s="20" t="s">
        <v>910</v>
      </c>
      <c r="E366" s="13" t="s">
        <v>911</v>
      </c>
      <c r="F366" s="20">
        <v>350</v>
      </c>
      <c r="G366" s="20">
        <v>306</v>
      </c>
      <c r="H366" s="20">
        <v>350</v>
      </c>
      <c r="I366" s="17">
        <v>300</v>
      </c>
      <c r="J366" s="38">
        <f t="shared" si="11"/>
        <v>0.857142857142857</v>
      </c>
      <c r="K366" s="20" t="s">
        <v>20</v>
      </c>
      <c r="L366" s="20">
        <v>60</v>
      </c>
      <c r="M366" s="20">
        <f t="shared" si="12"/>
        <v>18000</v>
      </c>
    </row>
    <row r="367" ht="27.35" customHeight="1" spans="1:13">
      <c r="A367" s="20">
        <v>363</v>
      </c>
      <c r="B367" s="20" t="s">
        <v>894</v>
      </c>
      <c r="C367" s="13" t="s">
        <v>912</v>
      </c>
      <c r="D367" s="20" t="s">
        <v>913</v>
      </c>
      <c r="E367" s="13" t="s">
        <v>914</v>
      </c>
      <c r="F367" s="20">
        <v>553</v>
      </c>
      <c r="G367" s="20">
        <v>553</v>
      </c>
      <c r="H367" s="20">
        <v>553</v>
      </c>
      <c r="I367" s="17">
        <v>428</v>
      </c>
      <c r="J367" s="38">
        <f t="shared" si="11"/>
        <v>0.773960216998192</v>
      </c>
      <c r="K367" s="20" t="s">
        <v>20</v>
      </c>
      <c r="L367" s="20">
        <v>60</v>
      </c>
      <c r="M367" s="20">
        <f t="shared" si="12"/>
        <v>25680</v>
      </c>
    </row>
    <row r="368" ht="27.35" customHeight="1" spans="1:13">
      <c r="A368" s="20">
        <v>364</v>
      </c>
      <c r="B368" s="20" t="s">
        <v>894</v>
      </c>
      <c r="C368" s="13" t="s">
        <v>915</v>
      </c>
      <c r="D368" s="20" t="s">
        <v>916</v>
      </c>
      <c r="E368" s="13" t="s">
        <v>917</v>
      </c>
      <c r="F368" s="20">
        <v>810</v>
      </c>
      <c r="G368" s="20">
        <v>810</v>
      </c>
      <c r="H368" s="20">
        <v>810</v>
      </c>
      <c r="I368" s="17">
        <v>766</v>
      </c>
      <c r="J368" s="38">
        <f t="shared" si="11"/>
        <v>0.945679012345679</v>
      </c>
      <c r="K368" s="20" t="s">
        <v>20</v>
      </c>
      <c r="L368" s="20">
        <v>60</v>
      </c>
      <c r="M368" s="20">
        <f t="shared" si="12"/>
        <v>45960</v>
      </c>
    </row>
    <row r="369" ht="27.35" customHeight="1" spans="1:13">
      <c r="A369" s="20">
        <v>365</v>
      </c>
      <c r="B369" s="20" t="s">
        <v>894</v>
      </c>
      <c r="C369" s="13" t="s">
        <v>918</v>
      </c>
      <c r="D369" s="20" t="s">
        <v>918</v>
      </c>
      <c r="E369" s="13" t="s">
        <v>919</v>
      </c>
      <c r="F369" s="20">
        <v>300</v>
      </c>
      <c r="G369" s="20">
        <v>240</v>
      </c>
      <c r="H369" s="20">
        <v>300</v>
      </c>
      <c r="I369" s="17">
        <v>210</v>
      </c>
      <c r="J369" s="38">
        <f t="shared" si="11"/>
        <v>0.7</v>
      </c>
      <c r="K369" s="20" t="s">
        <v>20</v>
      </c>
      <c r="L369" s="20">
        <v>60</v>
      </c>
      <c r="M369" s="20">
        <f t="shared" si="12"/>
        <v>12600</v>
      </c>
    </row>
    <row r="370" ht="27.35" customHeight="1" spans="1:13">
      <c r="A370" s="20">
        <v>366</v>
      </c>
      <c r="B370" s="20" t="s">
        <v>894</v>
      </c>
      <c r="C370" s="13" t="s">
        <v>920</v>
      </c>
      <c r="D370" s="20" t="s">
        <v>920</v>
      </c>
      <c r="E370" s="13" t="s">
        <v>921</v>
      </c>
      <c r="F370" s="20">
        <v>300</v>
      </c>
      <c r="G370" s="20">
        <v>300</v>
      </c>
      <c r="H370" s="20">
        <v>300</v>
      </c>
      <c r="I370" s="17">
        <v>230</v>
      </c>
      <c r="J370" s="38">
        <f t="shared" si="11"/>
        <v>0.766666666666667</v>
      </c>
      <c r="K370" s="20" t="s">
        <v>20</v>
      </c>
      <c r="L370" s="20">
        <v>60</v>
      </c>
      <c r="M370" s="20">
        <f t="shared" si="12"/>
        <v>13800</v>
      </c>
    </row>
    <row r="371" ht="27.35" customHeight="1" spans="1:13">
      <c r="A371" s="20">
        <v>367</v>
      </c>
      <c r="B371" s="20" t="s">
        <v>894</v>
      </c>
      <c r="C371" s="13" t="s">
        <v>922</v>
      </c>
      <c r="D371" s="20" t="s">
        <v>922</v>
      </c>
      <c r="E371" s="13" t="s">
        <v>923</v>
      </c>
      <c r="F371" s="20">
        <v>400</v>
      </c>
      <c r="G371" s="20">
        <v>400</v>
      </c>
      <c r="H371" s="20">
        <v>400</v>
      </c>
      <c r="I371" s="17">
        <v>360</v>
      </c>
      <c r="J371" s="38">
        <f t="shared" si="11"/>
        <v>0.9</v>
      </c>
      <c r="K371" s="20" t="s">
        <v>20</v>
      </c>
      <c r="L371" s="20">
        <v>60</v>
      </c>
      <c r="M371" s="20">
        <f t="shared" si="12"/>
        <v>21600</v>
      </c>
    </row>
    <row r="372" ht="27.35" customHeight="1" spans="1:13">
      <c r="A372" s="20">
        <v>368</v>
      </c>
      <c r="B372" s="20" t="s">
        <v>894</v>
      </c>
      <c r="C372" s="13" t="s">
        <v>924</v>
      </c>
      <c r="D372" s="20" t="s">
        <v>924</v>
      </c>
      <c r="E372" s="13" t="s">
        <v>925</v>
      </c>
      <c r="F372" s="20">
        <v>380</v>
      </c>
      <c r="G372" s="20">
        <v>380</v>
      </c>
      <c r="H372" s="20">
        <v>380</v>
      </c>
      <c r="I372" s="17">
        <v>350</v>
      </c>
      <c r="J372" s="38">
        <f t="shared" si="11"/>
        <v>0.921052631578947</v>
      </c>
      <c r="K372" s="20" t="s">
        <v>20</v>
      </c>
      <c r="L372" s="20">
        <v>60</v>
      </c>
      <c r="M372" s="20">
        <f t="shared" si="12"/>
        <v>21000</v>
      </c>
    </row>
    <row r="373" ht="27.35" customHeight="1" spans="1:13">
      <c r="A373" s="20">
        <v>369</v>
      </c>
      <c r="B373" s="20" t="s">
        <v>894</v>
      </c>
      <c r="C373" s="13" t="s">
        <v>926</v>
      </c>
      <c r="D373" s="20" t="s">
        <v>926</v>
      </c>
      <c r="E373" s="13" t="s">
        <v>927</v>
      </c>
      <c r="F373" s="20">
        <v>650</v>
      </c>
      <c r="G373" s="20">
        <v>650</v>
      </c>
      <c r="H373" s="20">
        <v>650</v>
      </c>
      <c r="I373" s="17">
        <v>650</v>
      </c>
      <c r="J373" s="38">
        <f t="shared" si="11"/>
        <v>1</v>
      </c>
      <c r="K373" s="20" t="s">
        <v>20</v>
      </c>
      <c r="L373" s="20">
        <v>60</v>
      </c>
      <c r="M373" s="20">
        <f t="shared" si="12"/>
        <v>39000</v>
      </c>
    </row>
    <row r="374" ht="27.35" customHeight="1" spans="1:13">
      <c r="A374" s="20">
        <v>370</v>
      </c>
      <c r="B374" s="20" t="s">
        <v>894</v>
      </c>
      <c r="C374" s="13" t="s">
        <v>928</v>
      </c>
      <c r="D374" s="20" t="s">
        <v>928</v>
      </c>
      <c r="E374" s="13" t="s">
        <v>929</v>
      </c>
      <c r="F374" s="20">
        <v>451</v>
      </c>
      <c r="G374" s="20">
        <v>451</v>
      </c>
      <c r="H374" s="20">
        <v>451</v>
      </c>
      <c r="I374" s="17">
        <v>450</v>
      </c>
      <c r="J374" s="38">
        <f t="shared" si="11"/>
        <v>0.997782705099778</v>
      </c>
      <c r="K374" s="20" t="s">
        <v>20</v>
      </c>
      <c r="L374" s="20">
        <v>60</v>
      </c>
      <c r="M374" s="20">
        <f t="shared" si="12"/>
        <v>27000</v>
      </c>
    </row>
    <row r="375" ht="27.35" customHeight="1" spans="1:13">
      <c r="A375" s="20">
        <v>371</v>
      </c>
      <c r="B375" s="20" t="s">
        <v>894</v>
      </c>
      <c r="C375" s="13" t="s">
        <v>930</v>
      </c>
      <c r="D375" s="20" t="s">
        <v>930</v>
      </c>
      <c r="E375" s="13" t="s">
        <v>931</v>
      </c>
      <c r="F375" s="20">
        <v>350</v>
      </c>
      <c r="G375" s="20">
        <v>350</v>
      </c>
      <c r="H375" s="20">
        <v>350</v>
      </c>
      <c r="I375" s="17">
        <v>350</v>
      </c>
      <c r="J375" s="38">
        <f t="shared" si="11"/>
        <v>1</v>
      </c>
      <c r="K375" s="20" t="s">
        <v>20</v>
      </c>
      <c r="L375" s="20">
        <v>60</v>
      </c>
      <c r="M375" s="20">
        <f t="shared" si="12"/>
        <v>21000</v>
      </c>
    </row>
    <row r="376" ht="27.35" customHeight="1" spans="1:13">
      <c r="A376" s="20">
        <v>372</v>
      </c>
      <c r="B376" s="20" t="s">
        <v>894</v>
      </c>
      <c r="C376" s="13" t="s">
        <v>932</v>
      </c>
      <c r="D376" s="20" t="s">
        <v>932</v>
      </c>
      <c r="E376" s="13" t="s">
        <v>933</v>
      </c>
      <c r="F376" s="20">
        <v>865</v>
      </c>
      <c r="G376" s="20">
        <v>865</v>
      </c>
      <c r="H376" s="20">
        <v>865</v>
      </c>
      <c r="I376" s="17">
        <v>666</v>
      </c>
      <c r="J376" s="38">
        <f t="shared" ref="J376:J439" si="13">I376/H376</f>
        <v>0.769942196531792</v>
      </c>
      <c r="K376" s="20" t="s">
        <v>20</v>
      </c>
      <c r="L376" s="20">
        <v>60</v>
      </c>
      <c r="M376" s="20">
        <f t="shared" si="12"/>
        <v>39960</v>
      </c>
    </row>
    <row r="377" ht="27.35" customHeight="1" spans="1:13">
      <c r="A377" s="20">
        <v>373</v>
      </c>
      <c r="B377" s="20" t="s">
        <v>894</v>
      </c>
      <c r="C377" s="13" t="s">
        <v>934</v>
      </c>
      <c r="D377" s="20" t="s">
        <v>934</v>
      </c>
      <c r="E377" s="13" t="s">
        <v>935</v>
      </c>
      <c r="F377" s="20">
        <v>300</v>
      </c>
      <c r="G377" s="20">
        <v>300</v>
      </c>
      <c r="H377" s="20">
        <v>300</v>
      </c>
      <c r="I377" s="17">
        <v>210</v>
      </c>
      <c r="J377" s="38">
        <f t="shared" si="13"/>
        <v>0.7</v>
      </c>
      <c r="K377" s="20" t="s">
        <v>20</v>
      </c>
      <c r="L377" s="20">
        <v>60</v>
      </c>
      <c r="M377" s="20">
        <f t="shared" si="12"/>
        <v>12600</v>
      </c>
    </row>
    <row r="378" ht="27.35" customHeight="1" spans="1:13">
      <c r="A378" s="20">
        <v>374</v>
      </c>
      <c r="B378" s="20" t="s">
        <v>894</v>
      </c>
      <c r="C378" s="13" t="s">
        <v>936</v>
      </c>
      <c r="D378" s="20" t="s">
        <v>936</v>
      </c>
      <c r="E378" s="13" t="s">
        <v>937</v>
      </c>
      <c r="F378" s="20">
        <v>418</v>
      </c>
      <c r="G378" s="20">
        <v>418</v>
      </c>
      <c r="H378" s="20">
        <v>418</v>
      </c>
      <c r="I378" s="17">
        <v>368</v>
      </c>
      <c r="J378" s="38">
        <f t="shared" si="13"/>
        <v>0.880382775119617</v>
      </c>
      <c r="K378" s="20" t="s">
        <v>20</v>
      </c>
      <c r="L378" s="20">
        <v>60</v>
      </c>
      <c r="M378" s="20">
        <f t="shared" si="12"/>
        <v>22080</v>
      </c>
    </row>
    <row r="379" ht="27.35" customHeight="1" spans="1:13">
      <c r="A379" s="20">
        <v>375</v>
      </c>
      <c r="B379" s="20" t="s">
        <v>894</v>
      </c>
      <c r="C379" s="13" t="s">
        <v>938</v>
      </c>
      <c r="D379" s="20" t="s">
        <v>938</v>
      </c>
      <c r="E379" s="13" t="s">
        <v>939</v>
      </c>
      <c r="F379" s="20">
        <v>405</v>
      </c>
      <c r="G379" s="20">
        <v>405</v>
      </c>
      <c r="H379" s="20">
        <v>405</v>
      </c>
      <c r="I379" s="17">
        <v>395</v>
      </c>
      <c r="J379" s="38">
        <f t="shared" si="13"/>
        <v>0.975308641975309</v>
      </c>
      <c r="K379" s="20" t="s">
        <v>20</v>
      </c>
      <c r="L379" s="20">
        <v>60</v>
      </c>
      <c r="M379" s="20">
        <f t="shared" si="12"/>
        <v>23700</v>
      </c>
    </row>
    <row r="380" ht="27.35" customHeight="1" spans="1:13">
      <c r="A380" s="20">
        <v>376</v>
      </c>
      <c r="B380" s="20" t="s">
        <v>894</v>
      </c>
      <c r="C380" s="13" t="s">
        <v>940</v>
      </c>
      <c r="D380" s="20" t="s">
        <v>940</v>
      </c>
      <c r="E380" s="13" t="s">
        <v>941</v>
      </c>
      <c r="F380" s="20">
        <v>330</v>
      </c>
      <c r="G380" s="20">
        <v>330</v>
      </c>
      <c r="H380" s="20">
        <v>330</v>
      </c>
      <c r="I380" s="17">
        <v>330</v>
      </c>
      <c r="J380" s="38">
        <f t="shared" si="13"/>
        <v>1</v>
      </c>
      <c r="K380" s="20" t="s">
        <v>20</v>
      </c>
      <c r="L380" s="20">
        <v>60</v>
      </c>
      <c r="M380" s="20">
        <f t="shared" si="12"/>
        <v>19800</v>
      </c>
    </row>
    <row r="381" ht="27.35" customHeight="1" spans="1:13">
      <c r="A381" s="20">
        <v>377</v>
      </c>
      <c r="B381" s="20" t="s">
        <v>894</v>
      </c>
      <c r="C381" s="13" t="s">
        <v>942</v>
      </c>
      <c r="D381" s="20" t="s">
        <v>943</v>
      </c>
      <c r="E381" s="13" t="s">
        <v>944</v>
      </c>
      <c r="F381" s="20">
        <v>644</v>
      </c>
      <c r="G381" s="20">
        <v>644</v>
      </c>
      <c r="H381" s="20">
        <v>644</v>
      </c>
      <c r="I381" s="17">
        <v>618</v>
      </c>
      <c r="J381" s="38">
        <f t="shared" si="13"/>
        <v>0.959627329192547</v>
      </c>
      <c r="K381" s="20" t="s">
        <v>20</v>
      </c>
      <c r="L381" s="20">
        <v>60</v>
      </c>
      <c r="M381" s="20">
        <f t="shared" si="12"/>
        <v>37080</v>
      </c>
    </row>
    <row r="382" ht="27.35" customHeight="1" spans="1:13">
      <c r="A382" s="20">
        <v>378</v>
      </c>
      <c r="B382" s="20" t="s">
        <v>894</v>
      </c>
      <c r="C382" s="13" t="s">
        <v>945</v>
      </c>
      <c r="D382" s="20" t="s">
        <v>945</v>
      </c>
      <c r="E382" s="13" t="s">
        <v>946</v>
      </c>
      <c r="F382" s="20">
        <v>356</v>
      </c>
      <c r="G382" s="20">
        <v>356</v>
      </c>
      <c r="H382" s="20">
        <v>356</v>
      </c>
      <c r="I382" s="17">
        <v>332</v>
      </c>
      <c r="J382" s="38">
        <f t="shared" si="13"/>
        <v>0.932584269662921</v>
      </c>
      <c r="K382" s="20" t="s">
        <v>20</v>
      </c>
      <c r="L382" s="20">
        <v>60</v>
      </c>
      <c r="M382" s="20">
        <f t="shared" si="12"/>
        <v>19920</v>
      </c>
    </row>
    <row r="383" ht="27.35" customHeight="1" spans="1:13">
      <c r="A383" s="20">
        <v>379</v>
      </c>
      <c r="B383" s="20" t="s">
        <v>894</v>
      </c>
      <c r="C383" s="13" t="s">
        <v>947</v>
      </c>
      <c r="D383" s="20" t="s">
        <v>947</v>
      </c>
      <c r="E383" s="13" t="s">
        <v>948</v>
      </c>
      <c r="F383" s="20">
        <v>361</v>
      </c>
      <c r="G383" s="20">
        <v>361</v>
      </c>
      <c r="H383" s="20">
        <v>361</v>
      </c>
      <c r="I383" s="17">
        <v>331</v>
      </c>
      <c r="J383" s="38">
        <f t="shared" si="13"/>
        <v>0.916897506925208</v>
      </c>
      <c r="K383" s="20" t="s">
        <v>20</v>
      </c>
      <c r="L383" s="20">
        <v>60</v>
      </c>
      <c r="M383" s="20">
        <f t="shared" si="12"/>
        <v>19860</v>
      </c>
    </row>
    <row r="384" ht="27.35" customHeight="1" spans="1:13">
      <c r="A384" s="20">
        <v>380</v>
      </c>
      <c r="B384" s="20" t="s">
        <v>894</v>
      </c>
      <c r="C384" s="13" t="s">
        <v>949</v>
      </c>
      <c r="D384" s="20" t="s">
        <v>949</v>
      </c>
      <c r="E384" s="13" t="s">
        <v>950</v>
      </c>
      <c r="F384" s="20">
        <v>902</v>
      </c>
      <c r="G384" s="20">
        <v>902</v>
      </c>
      <c r="H384" s="20">
        <v>902</v>
      </c>
      <c r="I384" s="17">
        <v>880</v>
      </c>
      <c r="J384" s="38">
        <f t="shared" si="13"/>
        <v>0.975609756097561</v>
      </c>
      <c r="K384" s="20" t="s">
        <v>20</v>
      </c>
      <c r="L384" s="20">
        <v>60</v>
      </c>
      <c r="M384" s="20">
        <f t="shared" si="12"/>
        <v>52800</v>
      </c>
    </row>
    <row r="385" ht="27.35" customHeight="1" spans="1:13">
      <c r="A385" s="20">
        <v>381</v>
      </c>
      <c r="B385" s="20" t="s">
        <v>894</v>
      </c>
      <c r="C385" s="13" t="s">
        <v>951</v>
      </c>
      <c r="D385" s="20" t="s">
        <v>952</v>
      </c>
      <c r="E385" s="13" t="s">
        <v>953</v>
      </c>
      <c r="F385" s="20">
        <v>581</v>
      </c>
      <c r="G385" s="20">
        <v>581</v>
      </c>
      <c r="H385" s="20">
        <v>581</v>
      </c>
      <c r="I385" s="17">
        <v>449</v>
      </c>
      <c r="J385" s="38">
        <f t="shared" si="13"/>
        <v>0.772805507745267</v>
      </c>
      <c r="K385" s="20" t="s">
        <v>20</v>
      </c>
      <c r="L385" s="20">
        <v>60</v>
      </c>
      <c r="M385" s="20">
        <f t="shared" si="12"/>
        <v>26940</v>
      </c>
    </row>
    <row r="386" ht="27.35" customHeight="1" spans="1:13">
      <c r="A386" s="20">
        <v>382</v>
      </c>
      <c r="B386" s="20" t="s">
        <v>894</v>
      </c>
      <c r="C386" s="13" t="s">
        <v>954</v>
      </c>
      <c r="D386" s="20" t="s">
        <v>954</v>
      </c>
      <c r="E386" s="13" t="s">
        <v>955</v>
      </c>
      <c r="F386" s="20">
        <v>519</v>
      </c>
      <c r="G386" s="20">
        <v>500</v>
      </c>
      <c r="H386" s="20">
        <v>519</v>
      </c>
      <c r="I386" s="17">
        <v>374</v>
      </c>
      <c r="J386" s="38">
        <f t="shared" si="13"/>
        <v>0.720616570327553</v>
      </c>
      <c r="K386" s="20" t="s">
        <v>20</v>
      </c>
      <c r="L386" s="20">
        <v>60</v>
      </c>
      <c r="M386" s="20">
        <f t="shared" si="12"/>
        <v>22440</v>
      </c>
    </row>
    <row r="387" ht="27.35" customHeight="1" spans="1:13">
      <c r="A387" s="20">
        <v>383</v>
      </c>
      <c r="B387" s="20" t="s">
        <v>894</v>
      </c>
      <c r="C387" s="13" t="s">
        <v>956</v>
      </c>
      <c r="D387" s="20" t="s">
        <v>957</v>
      </c>
      <c r="E387" s="13" t="s">
        <v>958</v>
      </c>
      <c r="F387" s="20">
        <v>422.12</v>
      </c>
      <c r="G387" s="20">
        <v>311</v>
      </c>
      <c r="H387" s="20">
        <v>422.12</v>
      </c>
      <c r="I387" s="17">
        <v>310</v>
      </c>
      <c r="J387" s="38">
        <f t="shared" si="13"/>
        <v>0.734388325594618</v>
      </c>
      <c r="K387" s="20" t="s">
        <v>20</v>
      </c>
      <c r="L387" s="20">
        <v>60</v>
      </c>
      <c r="M387" s="20">
        <f t="shared" si="12"/>
        <v>18600</v>
      </c>
    </row>
    <row r="388" ht="27.35" customHeight="1" spans="1:13">
      <c r="A388" s="20">
        <v>384</v>
      </c>
      <c r="B388" s="20" t="s">
        <v>894</v>
      </c>
      <c r="C388" s="13" t="s">
        <v>959</v>
      </c>
      <c r="D388" s="20" t="s">
        <v>959</v>
      </c>
      <c r="E388" s="13" t="s">
        <v>960</v>
      </c>
      <c r="F388" s="20">
        <v>360</v>
      </c>
      <c r="G388" s="20">
        <v>360</v>
      </c>
      <c r="H388" s="20">
        <v>360</v>
      </c>
      <c r="I388" s="17">
        <v>350</v>
      </c>
      <c r="J388" s="38">
        <f t="shared" si="13"/>
        <v>0.972222222222222</v>
      </c>
      <c r="K388" s="20" t="s">
        <v>20</v>
      </c>
      <c r="L388" s="20">
        <v>60</v>
      </c>
      <c r="M388" s="20">
        <f t="shared" si="12"/>
        <v>21000</v>
      </c>
    </row>
    <row r="389" ht="27.35" customHeight="1" spans="1:13">
      <c r="A389" s="20">
        <v>385</v>
      </c>
      <c r="B389" s="20" t="s">
        <v>894</v>
      </c>
      <c r="C389" s="13" t="s">
        <v>961</v>
      </c>
      <c r="D389" s="20" t="s">
        <v>961</v>
      </c>
      <c r="E389" s="13" t="s">
        <v>962</v>
      </c>
      <c r="F389" s="20">
        <v>330</v>
      </c>
      <c r="G389" s="20">
        <v>330</v>
      </c>
      <c r="H389" s="20">
        <v>330</v>
      </c>
      <c r="I389" s="17">
        <v>255</v>
      </c>
      <c r="J389" s="38">
        <f t="shared" si="13"/>
        <v>0.772727272727273</v>
      </c>
      <c r="K389" s="20" t="s">
        <v>20</v>
      </c>
      <c r="L389" s="20">
        <v>60</v>
      </c>
      <c r="M389" s="20">
        <f t="shared" si="12"/>
        <v>15300</v>
      </c>
    </row>
    <row r="390" ht="27.35" customHeight="1" spans="1:13">
      <c r="A390" s="20">
        <v>386</v>
      </c>
      <c r="B390" s="20" t="s">
        <v>894</v>
      </c>
      <c r="C390" s="13" t="s">
        <v>963</v>
      </c>
      <c r="D390" s="20" t="s">
        <v>963</v>
      </c>
      <c r="E390" s="13" t="s">
        <v>964</v>
      </c>
      <c r="F390" s="20">
        <v>301</v>
      </c>
      <c r="G390" s="20">
        <v>265</v>
      </c>
      <c r="H390" s="20">
        <v>301</v>
      </c>
      <c r="I390" s="17">
        <v>220</v>
      </c>
      <c r="J390" s="38">
        <f t="shared" si="13"/>
        <v>0.730897009966777</v>
      </c>
      <c r="K390" s="20" t="s">
        <v>20</v>
      </c>
      <c r="L390" s="20">
        <v>60</v>
      </c>
      <c r="M390" s="20">
        <f t="shared" ref="M390:M453" si="14">I390*L390</f>
        <v>13200</v>
      </c>
    </row>
    <row r="391" ht="27.35" customHeight="1" spans="1:13">
      <c r="A391" s="20">
        <v>387</v>
      </c>
      <c r="B391" s="20" t="s">
        <v>894</v>
      </c>
      <c r="C391" s="13" t="s">
        <v>965</v>
      </c>
      <c r="D391" s="20" t="s">
        <v>965</v>
      </c>
      <c r="E391" s="13" t="s">
        <v>966</v>
      </c>
      <c r="F391" s="20">
        <v>690</v>
      </c>
      <c r="G391" s="20">
        <v>690</v>
      </c>
      <c r="H391" s="20">
        <v>690</v>
      </c>
      <c r="I391" s="17">
        <v>690</v>
      </c>
      <c r="J391" s="38">
        <f t="shared" si="13"/>
        <v>1</v>
      </c>
      <c r="K391" s="20" t="s">
        <v>20</v>
      </c>
      <c r="L391" s="20">
        <v>60</v>
      </c>
      <c r="M391" s="20">
        <f t="shared" si="14"/>
        <v>41400</v>
      </c>
    </row>
    <row r="392" ht="27.35" customHeight="1" spans="1:13">
      <c r="A392" s="20">
        <v>388</v>
      </c>
      <c r="B392" s="20" t="s">
        <v>894</v>
      </c>
      <c r="C392" s="13" t="s">
        <v>967</v>
      </c>
      <c r="D392" s="20" t="s">
        <v>967</v>
      </c>
      <c r="E392" s="13" t="s">
        <v>968</v>
      </c>
      <c r="F392" s="20">
        <v>354.4</v>
      </c>
      <c r="G392" s="20">
        <v>354.4</v>
      </c>
      <c r="H392" s="20">
        <v>354.4</v>
      </c>
      <c r="I392" s="17">
        <v>270</v>
      </c>
      <c r="J392" s="38">
        <f t="shared" si="13"/>
        <v>0.761851015801355</v>
      </c>
      <c r="K392" s="20" t="s">
        <v>20</v>
      </c>
      <c r="L392" s="20">
        <v>60</v>
      </c>
      <c r="M392" s="20">
        <f t="shared" si="14"/>
        <v>16200</v>
      </c>
    </row>
    <row r="393" ht="27.35" customHeight="1" spans="1:13">
      <c r="A393" s="20">
        <v>389</v>
      </c>
      <c r="B393" s="20" t="s">
        <v>894</v>
      </c>
      <c r="C393" s="13" t="s">
        <v>969</v>
      </c>
      <c r="D393" s="20" t="s">
        <v>969</v>
      </c>
      <c r="E393" s="25" t="s">
        <v>970</v>
      </c>
      <c r="F393" s="20">
        <v>920</v>
      </c>
      <c r="G393" s="20">
        <v>695</v>
      </c>
      <c r="H393" s="20">
        <v>920</v>
      </c>
      <c r="I393" s="17">
        <v>870</v>
      </c>
      <c r="J393" s="38">
        <f t="shared" si="13"/>
        <v>0.945652173913043</v>
      </c>
      <c r="K393" s="20" t="s">
        <v>20</v>
      </c>
      <c r="L393" s="20">
        <v>60</v>
      </c>
      <c r="M393" s="20">
        <f t="shared" si="14"/>
        <v>52200</v>
      </c>
    </row>
    <row r="394" ht="27.35" customHeight="1" spans="1:13">
      <c r="A394" s="20">
        <v>390</v>
      </c>
      <c r="B394" s="20" t="s">
        <v>894</v>
      </c>
      <c r="C394" s="13" t="s">
        <v>971</v>
      </c>
      <c r="D394" s="20" t="s">
        <v>971</v>
      </c>
      <c r="E394" s="13" t="s">
        <v>972</v>
      </c>
      <c r="F394" s="20">
        <v>750</v>
      </c>
      <c r="G394" s="20">
        <v>750</v>
      </c>
      <c r="H394" s="20">
        <v>750</v>
      </c>
      <c r="I394" s="17">
        <v>680</v>
      </c>
      <c r="J394" s="38">
        <f t="shared" si="13"/>
        <v>0.906666666666667</v>
      </c>
      <c r="K394" s="20" t="s">
        <v>20</v>
      </c>
      <c r="L394" s="20">
        <v>60</v>
      </c>
      <c r="M394" s="20">
        <f t="shared" si="14"/>
        <v>40800</v>
      </c>
    </row>
    <row r="395" ht="27.35" customHeight="1" spans="1:13">
      <c r="A395" s="20">
        <v>391</v>
      </c>
      <c r="B395" s="20" t="s">
        <v>894</v>
      </c>
      <c r="C395" s="13" t="s">
        <v>973</v>
      </c>
      <c r="D395" s="20" t="s">
        <v>973</v>
      </c>
      <c r="E395" s="13" t="s">
        <v>974</v>
      </c>
      <c r="F395" s="20">
        <v>580</v>
      </c>
      <c r="G395" s="20">
        <v>580</v>
      </c>
      <c r="H395" s="20">
        <v>580</v>
      </c>
      <c r="I395" s="17">
        <v>485</v>
      </c>
      <c r="J395" s="38">
        <f t="shared" si="13"/>
        <v>0.836206896551724</v>
      </c>
      <c r="K395" s="20" t="s">
        <v>20</v>
      </c>
      <c r="L395" s="20">
        <v>60</v>
      </c>
      <c r="M395" s="20">
        <f t="shared" si="14"/>
        <v>29100</v>
      </c>
    </row>
    <row r="396" ht="27.35" customHeight="1" spans="1:13">
      <c r="A396" s="20">
        <v>392</v>
      </c>
      <c r="B396" s="20" t="s">
        <v>894</v>
      </c>
      <c r="C396" s="13" t="s">
        <v>975</v>
      </c>
      <c r="D396" s="20" t="s">
        <v>975</v>
      </c>
      <c r="E396" s="13" t="s">
        <v>976</v>
      </c>
      <c r="F396" s="20">
        <v>770</v>
      </c>
      <c r="G396" s="20">
        <v>770</v>
      </c>
      <c r="H396" s="20">
        <v>770</v>
      </c>
      <c r="I396" s="17">
        <v>695</v>
      </c>
      <c r="J396" s="38">
        <f t="shared" si="13"/>
        <v>0.902597402597403</v>
      </c>
      <c r="K396" s="20" t="s">
        <v>20</v>
      </c>
      <c r="L396" s="20">
        <v>60</v>
      </c>
      <c r="M396" s="20">
        <f t="shared" si="14"/>
        <v>41700</v>
      </c>
    </row>
    <row r="397" ht="27.35" customHeight="1" spans="1:13">
      <c r="A397" s="20">
        <v>393</v>
      </c>
      <c r="B397" s="20" t="s">
        <v>894</v>
      </c>
      <c r="C397" s="13" t="s">
        <v>977</v>
      </c>
      <c r="D397" s="20" t="s">
        <v>977</v>
      </c>
      <c r="E397" s="13" t="s">
        <v>978</v>
      </c>
      <c r="F397" s="20">
        <v>770</v>
      </c>
      <c r="G397" s="20">
        <v>770</v>
      </c>
      <c r="H397" s="20">
        <v>770</v>
      </c>
      <c r="I397" s="17">
        <v>760</v>
      </c>
      <c r="J397" s="38">
        <f t="shared" si="13"/>
        <v>0.987012987012987</v>
      </c>
      <c r="K397" s="20" t="s">
        <v>20</v>
      </c>
      <c r="L397" s="20">
        <v>60</v>
      </c>
      <c r="M397" s="20">
        <f t="shared" si="14"/>
        <v>45600</v>
      </c>
    </row>
    <row r="398" ht="27.35" customHeight="1" spans="1:13">
      <c r="A398" s="20">
        <v>394</v>
      </c>
      <c r="B398" s="20" t="s">
        <v>894</v>
      </c>
      <c r="C398" s="13" t="s">
        <v>979</v>
      </c>
      <c r="D398" s="20" t="s">
        <v>979</v>
      </c>
      <c r="E398" s="13" t="s">
        <v>980</v>
      </c>
      <c r="F398" s="20">
        <v>360</v>
      </c>
      <c r="G398" s="20">
        <v>350</v>
      </c>
      <c r="H398" s="20">
        <v>360</v>
      </c>
      <c r="I398" s="17">
        <v>320</v>
      </c>
      <c r="J398" s="38">
        <f t="shared" si="13"/>
        <v>0.888888888888889</v>
      </c>
      <c r="K398" s="20" t="s">
        <v>20</v>
      </c>
      <c r="L398" s="20">
        <v>60</v>
      </c>
      <c r="M398" s="20">
        <f t="shared" si="14"/>
        <v>19200</v>
      </c>
    </row>
    <row r="399" ht="27.35" customHeight="1" spans="1:13">
      <c r="A399" s="20">
        <v>395</v>
      </c>
      <c r="B399" s="20" t="s">
        <v>894</v>
      </c>
      <c r="C399" s="13" t="s">
        <v>981</v>
      </c>
      <c r="D399" s="20" t="s">
        <v>981</v>
      </c>
      <c r="E399" s="13" t="s">
        <v>982</v>
      </c>
      <c r="F399" s="20">
        <v>300</v>
      </c>
      <c r="G399" s="20">
        <v>280</v>
      </c>
      <c r="H399" s="20">
        <v>300</v>
      </c>
      <c r="I399" s="17">
        <v>270</v>
      </c>
      <c r="J399" s="38">
        <f t="shared" si="13"/>
        <v>0.9</v>
      </c>
      <c r="K399" s="20" t="s">
        <v>20</v>
      </c>
      <c r="L399" s="20">
        <v>60</v>
      </c>
      <c r="M399" s="20">
        <f t="shared" si="14"/>
        <v>16200</v>
      </c>
    </row>
    <row r="400" ht="27.35" customHeight="1" spans="1:13">
      <c r="A400" s="20">
        <v>396</v>
      </c>
      <c r="B400" s="20" t="s">
        <v>894</v>
      </c>
      <c r="C400" s="13" t="s">
        <v>983</v>
      </c>
      <c r="D400" s="20" t="s">
        <v>983</v>
      </c>
      <c r="E400" s="13" t="s">
        <v>984</v>
      </c>
      <c r="F400" s="20">
        <v>470</v>
      </c>
      <c r="G400" s="20">
        <v>450</v>
      </c>
      <c r="H400" s="20">
        <v>470</v>
      </c>
      <c r="I400" s="17">
        <v>400</v>
      </c>
      <c r="J400" s="38">
        <f t="shared" si="13"/>
        <v>0.851063829787234</v>
      </c>
      <c r="K400" s="20" t="s">
        <v>20</v>
      </c>
      <c r="L400" s="20">
        <v>60</v>
      </c>
      <c r="M400" s="20">
        <f t="shared" si="14"/>
        <v>24000</v>
      </c>
    </row>
    <row r="401" ht="27.35" customHeight="1" spans="1:13">
      <c r="A401" s="20">
        <v>397</v>
      </c>
      <c r="B401" s="20" t="s">
        <v>894</v>
      </c>
      <c r="C401" s="13" t="s">
        <v>985</v>
      </c>
      <c r="D401" s="20" t="s">
        <v>985</v>
      </c>
      <c r="E401" s="13" t="s">
        <v>986</v>
      </c>
      <c r="F401" s="20">
        <v>1183</v>
      </c>
      <c r="G401" s="20">
        <v>1133</v>
      </c>
      <c r="H401" s="20">
        <v>1183</v>
      </c>
      <c r="I401" s="17">
        <v>1132.4</v>
      </c>
      <c r="J401" s="38">
        <f t="shared" si="13"/>
        <v>0.957227387996619</v>
      </c>
      <c r="K401" s="20" t="s">
        <v>20</v>
      </c>
      <c r="L401" s="20">
        <v>60</v>
      </c>
      <c r="M401" s="20">
        <f t="shared" si="14"/>
        <v>67944</v>
      </c>
    </row>
    <row r="402" ht="27.35" customHeight="1" spans="1:13">
      <c r="A402" s="20">
        <v>398</v>
      </c>
      <c r="B402" s="20" t="s">
        <v>894</v>
      </c>
      <c r="C402" s="13" t="s">
        <v>987</v>
      </c>
      <c r="D402" s="20" t="s">
        <v>987</v>
      </c>
      <c r="E402" s="13" t="s">
        <v>988</v>
      </c>
      <c r="F402" s="20">
        <v>308</v>
      </c>
      <c r="G402" s="20">
        <v>308</v>
      </c>
      <c r="H402" s="20">
        <v>308</v>
      </c>
      <c r="I402" s="17">
        <v>308</v>
      </c>
      <c r="J402" s="38">
        <f t="shared" si="13"/>
        <v>1</v>
      </c>
      <c r="K402" s="20" t="s">
        <v>20</v>
      </c>
      <c r="L402" s="20">
        <v>60</v>
      </c>
      <c r="M402" s="20">
        <f t="shared" si="14"/>
        <v>18480</v>
      </c>
    </row>
    <row r="403" ht="27.35" customHeight="1" spans="1:13">
      <c r="A403" s="20">
        <v>399</v>
      </c>
      <c r="B403" s="20" t="s">
        <v>894</v>
      </c>
      <c r="C403" s="13" t="s">
        <v>989</v>
      </c>
      <c r="D403" s="20" t="s">
        <v>989</v>
      </c>
      <c r="E403" s="13" t="s">
        <v>990</v>
      </c>
      <c r="F403" s="20">
        <v>343</v>
      </c>
      <c r="G403" s="20">
        <v>343</v>
      </c>
      <c r="H403" s="20">
        <v>343</v>
      </c>
      <c r="I403" s="17">
        <v>283</v>
      </c>
      <c r="J403" s="38">
        <f t="shared" si="13"/>
        <v>0.825072886297376</v>
      </c>
      <c r="K403" s="20" t="s">
        <v>20</v>
      </c>
      <c r="L403" s="20">
        <v>60</v>
      </c>
      <c r="M403" s="20">
        <f t="shared" si="14"/>
        <v>16980</v>
      </c>
    </row>
    <row r="404" ht="27.35" customHeight="1" spans="1:13">
      <c r="A404" s="20">
        <v>400</v>
      </c>
      <c r="B404" s="20" t="s">
        <v>894</v>
      </c>
      <c r="C404" s="13" t="s">
        <v>991</v>
      </c>
      <c r="D404" s="20" t="s">
        <v>991</v>
      </c>
      <c r="E404" s="13" t="s">
        <v>992</v>
      </c>
      <c r="F404" s="20">
        <v>325</v>
      </c>
      <c r="G404" s="20">
        <v>227.5</v>
      </c>
      <c r="H404" s="20">
        <v>325</v>
      </c>
      <c r="I404" s="17">
        <v>323</v>
      </c>
      <c r="J404" s="38">
        <f t="shared" si="13"/>
        <v>0.993846153846154</v>
      </c>
      <c r="K404" s="20" t="s">
        <v>20</v>
      </c>
      <c r="L404" s="20">
        <v>60</v>
      </c>
      <c r="M404" s="20">
        <f t="shared" si="14"/>
        <v>19380</v>
      </c>
    </row>
    <row r="405" ht="27.35" customHeight="1" spans="1:13">
      <c r="A405" s="20">
        <v>401</v>
      </c>
      <c r="B405" s="20" t="s">
        <v>894</v>
      </c>
      <c r="C405" s="13" t="s">
        <v>993</v>
      </c>
      <c r="D405" s="20" t="s">
        <v>993</v>
      </c>
      <c r="E405" s="13" t="s">
        <v>994</v>
      </c>
      <c r="F405" s="20">
        <v>380</v>
      </c>
      <c r="G405" s="20">
        <v>266</v>
      </c>
      <c r="H405" s="20">
        <v>380</v>
      </c>
      <c r="I405" s="17">
        <v>377</v>
      </c>
      <c r="J405" s="38">
        <f t="shared" si="13"/>
        <v>0.992105263157895</v>
      </c>
      <c r="K405" s="20" t="s">
        <v>20</v>
      </c>
      <c r="L405" s="20">
        <v>60</v>
      </c>
      <c r="M405" s="20">
        <f t="shared" si="14"/>
        <v>22620</v>
      </c>
    </row>
    <row r="406" ht="27.35" customHeight="1" spans="1:13">
      <c r="A406" s="20">
        <v>402</v>
      </c>
      <c r="B406" s="20" t="s">
        <v>894</v>
      </c>
      <c r="C406" s="13" t="s">
        <v>995</v>
      </c>
      <c r="D406" s="20" t="s">
        <v>995</v>
      </c>
      <c r="E406" s="13" t="s">
        <v>996</v>
      </c>
      <c r="F406" s="20">
        <v>340</v>
      </c>
      <c r="G406" s="20">
        <v>340</v>
      </c>
      <c r="H406" s="20">
        <v>340</v>
      </c>
      <c r="I406" s="17">
        <v>275</v>
      </c>
      <c r="J406" s="38">
        <f t="shared" si="13"/>
        <v>0.808823529411765</v>
      </c>
      <c r="K406" s="20" t="s">
        <v>20</v>
      </c>
      <c r="L406" s="20">
        <v>60</v>
      </c>
      <c r="M406" s="20">
        <f t="shared" si="14"/>
        <v>16500</v>
      </c>
    </row>
    <row r="407" ht="27.35" customHeight="1" spans="1:13">
      <c r="A407" s="20">
        <v>403</v>
      </c>
      <c r="B407" s="20" t="s">
        <v>894</v>
      </c>
      <c r="C407" s="13" t="s">
        <v>997</v>
      </c>
      <c r="D407" s="20" t="s">
        <v>997</v>
      </c>
      <c r="E407" s="13" t="s">
        <v>998</v>
      </c>
      <c r="F407" s="20">
        <v>540</v>
      </c>
      <c r="G407" s="20">
        <v>540</v>
      </c>
      <c r="H407" s="20">
        <v>540</v>
      </c>
      <c r="I407" s="17">
        <v>432</v>
      </c>
      <c r="J407" s="38">
        <f t="shared" si="13"/>
        <v>0.8</v>
      </c>
      <c r="K407" s="20" t="s">
        <v>20</v>
      </c>
      <c r="L407" s="20">
        <v>60</v>
      </c>
      <c r="M407" s="20">
        <f t="shared" si="14"/>
        <v>25920</v>
      </c>
    </row>
    <row r="408" ht="27.35" customHeight="1" spans="1:13">
      <c r="A408" s="20">
        <v>404</v>
      </c>
      <c r="B408" s="20" t="s">
        <v>894</v>
      </c>
      <c r="C408" s="13" t="s">
        <v>999</v>
      </c>
      <c r="D408" s="20" t="s">
        <v>999</v>
      </c>
      <c r="E408" s="13" t="s">
        <v>1000</v>
      </c>
      <c r="F408" s="20">
        <v>522</v>
      </c>
      <c r="G408" s="20">
        <v>522</v>
      </c>
      <c r="H408" s="20">
        <v>522</v>
      </c>
      <c r="I408" s="17">
        <v>418</v>
      </c>
      <c r="J408" s="38">
        <f t="shared" si="13"/>
        <v>0.800766283524904</v>
      </c>
      <c r="K408" s="20" t="s">
        <v>20</v>
      </c>
      <c r="L408" s="20">
        <v>60</v>
      </c>
      <c r="M408" s="20">
        <f t="shared" si="14"/>
        <v>25080</v>
      </c>
    </row>
    <row r="409" ht="27.35" customHeight="1" spans="1:13">
      <c r="A409" s="20">
        <v>405</v>
      </c>
      <c r="B409" s="20" t="s">
        <v>894</v>
      </c>
      <c r="C409" s="13" t="s">
        <v>1001</v>
      </c>
      <c r="D409" s="20" t="s">
        <v>1001</v>
      </c>
      <c r="E409" s="25" t="s">
        <v>1002</v>
      </c>
      <c r="F409" s="20">
        <v>800</v>
      </c>
      <c r="G409" s="20">
        <v>800</v>
      </c>
      <c r="H409" s="20">
        <v>800</v>
      </c>
      <c r="I409" s="17">
        <v>670</v>
      </c>
      <c r="J409" s="38">
        <f t="shared" si="13"/>
        <v>0.8375</v>
      </c>
      <c r="K409" s="20" t="s">
        <v>20</v>
      </c>
      <c r="L409" s="20">
        <v>60</v>
      </c>
      <c r="M409" s="20">
        <f t="shared" si="14"/>
        <v>40200</v>
      </c>
    </row>
    <row r="410" ht="27.35" customHeight="1" spans="1:13">
      <c r="A410" s="20">
        <v>406</v>
      </c>
      <c r="B410" s="20" t="s">
        <v>894</v>
      </c>
      <c r="C410" s="13" t="s">
        <v>1003</v>
      </c>
      <c r="D410" s="20" t="s">
        <v>1003</v>
      </c>
      <c r="E410" s="13" t="s">
        <v>1004</v>
      </c>
      <c r="F410" s="20">
        <v>552</v>
      </c>
      <c r="G410" s="20">
        <v>552</v>
      </c>
      <c r="H410" s="20">
        <v>552</v>
      </c>
      <c r="I410" s="17">
        <v>392</v>
      </c>
      <c r="J410" s="38">
        <f t="shared" si="13"/>
        <v>0.710144927536232</v>
      </c>
      <c r="K410" s="20" t="s">
        <v>20</v>
      </c>
      <c r="L410" s="20">
        <v>60</v>
      </c>
      <c r="M410" s="20">
        <f t="shared" si="14"/>
        <v>23520</v>
      </c>
    </row>
    <row r="411" ht="27.35" customHeight="1" spans="1:13">
      <c r="A411" s="20">
        <v>407</v>
      </c>
      <c r="B411" s="20" t="s">
        <v>894</v>
      </c>
      <c r="C411" s="13" t="s">
        <v>1005</v>
      </c>
      <c r="D411" s="20" t="s">
        <v>1005</v>
      </c>
      <c r="E411" s="13" t="s">
        <v>1006</v>
      </c>
      <c r="F411" s="20">
        <v>340</v>
      </c>
      <c r="G411" s="20">
        <v>340</v>
      </c>
      <c r="H411" s="20">
        <v>340</v>
      </c>
      <c r="I411" s="17">
        <v>265</v>
      </c>
      <c r="J411" s="38">
        <f t="shared" si="13"/>
        <v>0.779411764705882</v>
      </c>
      <c r="K411" s="20" t="s">
        <v>20</v>
      </c>
      <c r="L411" s="20">
        <v>60</v>
      </c>
      <c r="M411" s="20">
        <f t="shared" si="14"/>
        <v>15900</v>
      </c>
    </row>
    <row r="412" ht="27.35" customHeight="1" spans="1:13">
      <c r="A412" s="20">
        <v>408</v>
      </c>
      <c r="B412" s="20" t="s">
        <v>894</v>
      </c>
      <c r="C412" s="13" t="s">
        <v>1007</v>
      </c>
      <c r="D412" s="20" t="s">
        <v>1008</v>
      </c>
      <c r="E412" s="25" t="s">
        <v>1009</v>
      </c>
      <c r="F412" s="20">
        <v>1101.3</v>
      </c>
      <c r="G412" s="20">
        <v>780.3</v>
      </c>
      <c r="H412" s="20">
        <v>1101.3</v>
      </c>
      <c r="I412" s="17">
        <v>1085</v>
      </c>
      <c r="J412" s="38">
        <f t="shared" si="13"/>
        <v>0.985199309906474</v>
      </c>
      <c r="K412" s="20" t="s">
        <v>20</v>
      </c>
      <c r="L412" s="20">
        <v>60</v>
      </c>
      <c r="M412" s="20">
        <f t="shared" si="14"/>
        <v>65100</v>
      </c>
    </row>
    <row r="413" ht="27.35" customHeight="1" spans="1:13">
      <c r="A413" s="20">
        <v>409</v>
      </c>
      <c r="B413" s="20" t="s">
        <v>894</v>
      </c>
      <c r="C413" s="13" t="s">
        <v>1010</v>
      </c>
      <c r="D413" s="20" t="s">
        <v>1010</v>
      </c>
      <c r="E413" s="13" t="s">
        <v>1011</v>
      </c>
      <c r="F413" s="20">
        <v>360</v>
      </c>
      <c r="G413" s="20">
        <v>260</v>
      </c>
      <c r="H413" s="20">
        <v>360</v>
      </c>
      <c r="I413" s="17">
        <v>350</v>
      </c>
      <c r="J413" s="38">
        <f t="shared" si="13"/>
        <v>0.972222222222222</v>
      </c>
      <c r="K413" s="20" t="s">
        <v>20</v>
      </c>
      <c r="L413" s="20">
        <v>60</v>
      </c>
      <c r="M413" s="20">
        <f t="shared" si="14"/>
        <v>21000</v>
      </c>
    </row>
    <row r="414" ht="27.35" customHeight="1" spans="1:13">
      <c r="A414" s="20">
        <v>410</v>
      </c>
      <c r="B414" s="20" t="s">
        <v>894</v>
      </c>
      <c r="C414" s="13" t="s">
        <v>1012</v>
      </c>
      <c r="D414" s="20" t="s">
        <v>1013</v>
      </c>
      <c r="E414" s="13" t="s">
        <v>1014</v>
      </c>
      <c r="F414" s="20">
        <v>304</v>
      </c>
      <c r="G414" s="20">
        <v>304</v>
      </c>
      <c r="H414" s="20">
        <v>304</v>
      </c>
      <c r="I414" s="17">
        <v>214</v>
      </c>
      <c r="J414" s="38">
        <f t="shared" si="13"/>
        <v>0.703947368421053</v>
      </c>
      <c r="K414" s="20" t="s">
        <v>20</v>
      </c>
      <c r="L414" s="20">
        <v>60</v>
      </c>
      <c r="M414" s="20">
        <f t="shared" si="14"/>
        <v>12840</v>
      </c>
    </row>
    <row r="415" ht="27.35" customHeight="1" spans="1:13">
      <c r="A415" s="20">
        <v>411</v>
      </c>
      <c r="B415" s="20" t="s">
        <v>894</v>
      </c>
      <c r="C415" s="13" t="s">
        <v>1015</v>
      </c>
      <c r="D415" s="20" t="s">
        <v>1015</v>
      </c>
      <c r="E415" s="13" t="s">
        <v>1016</v>
      </c>
      <c r="F415" s="20">
        <v>338</v>
      </c>
      <c r="G415" s="20">
        <v>330</v>
      </c>
      <c r="H415" s="20">
        <v>338</v>
      </c>
      <c r="I415" s="17">
        <v>308</v>
      </c>
      <c r="J415" s="38">
        <f t="shared" si="13"/>
        <v>0.911242603550296</v>
      </c>
      <c r="K415" s="20" t="s">
        <v>20</v>
      </c>
      <c r="L415" s="20">
        <v>60</v>
      </c>
      <c r="M415" s="20">
        <f t="shared" si="14"/>
        <v>18480</v>
      </c>
    </row>
    <row r="416" ht="27.35" customHeight="1" spans="1:13">
      <c r="A416" s="20">
        <v>412</v>
      </c>
      <c r="B416" s="20" t="s">
        <v>894</v>
      </c>
      <c r="C416" s="13" t="s">
        <v>1017</v>
      </c>
      <c r="D416" s="20" t="s">
        <v>1017</v>
      </c>
      <c r="E416" s="25" t="s">
        <v>1018</v>
      </c>
      <c r="F416" s="20">
        <v>610</v>
      </c>
      <c r="G416" s="20">
        <v>610</v>
      </c>
      <c r="H416" s="20">
        <v>610</v>
      </c>
      <c r="I416" s="17">
        <v>480</v>
      </c>
      <c r="J416" s="38">
        <f t="shared" si="13"/>
        <v>0.786885245901639</v>
      </c>
      <c r="K416" s="20" t="s">
        <v>20</v>
      </c>
      <c r="L416" s="20">
        <v>60</v>
      </c>
      <c r="M416" s="20">
        <f t="shared" si="14"/>
        <v>28800</v>
      </c>
    </row>
    <row r="417" ht="27.35" customHeight="1" spans="1:13">
      <c r="A417" s="20">
        <v>413</v>
      </c>
      <c r="B417" s="20" t="s">
        <v>894</v>
      </c>
      <c r="C417" s="13" t="s">
        <v>1019</v>
      </c>
      <c r="D417" s="20" t="s">
        <v>1020</v>
      </c>
      <c r="E417" s="13" t="s">
        <v>1021</v>
      </c>
      <c r="F417" s="20">
        <v>700</v>
      </c>
      <c r="G417" s="20">
        <v>680</v>
      </c>
      <c r="H417" s="20">
        <v>700</v>
      </c>
      <c r="I417" s="17">
        <v>530</v>
      </c>
      <c r="J417" s="38">
        <f t="shared" si="13"/>
        <v>0.757142857142857</v>
      </c>
      <c r="K417" s="20" t="s">
        <v>20</v>
      </c>
      <c r="L417" s="20">
        <v>60</v>
      </c>
      <c r="M417" s="20">
        <f t="shared" si="14"/>
        <v>31800</v>
      </c>
    </row>
    <row r="418" ht="27.35" customHeight="1" spans="1:13">
      <c r="A418" s="20">
        <v>414</v>
      </c>
      <c r="B418" s="20" t="s">
        <v>894</v>
      </c>
      <c r="C418" s="13" t="s">
        <v>1022</v>
      </c>
      <c r="D418" s="20" t="s">
        <v>1022</v>
      </c>
      <c r="E418" s="13" t="s">
        <v>1023</v>
      </c>
      <c r="F418" s="20">
        <v>400</v>
      </c>
      <c r="G418" s="20">
        <v>400</v>
      </c>
      <c r="H418" s="20">
        <v>400</v>
      </c>
      <c r="I418" s="17">
        <v>280</v>
      </c>
      <c r="J418" s="38">
        <f t="shared" si="13"/>
        <v>0.7</v>
      </c>
      <c r="K418" s="20" t="s">
        <v>20</v>
      </c>
      <c r="L418" s="20">
        <v>60</v>
      </c>
      <c r="M418" s="20">
        <f t="shared" si="14"/>
        <v>16800</v>
      </c>
    </row>
    <row r="419" ht="27.35" customHeight="1" spans="1:13">
      <c r="A419" s="20">
        <v>415</v>
      </c>
      <c r="B419" s="20" t="s">
        <v>894</v>
      </c>
      <c r="C419" s="13" t="s">
        <v>1024</v>
      </c>
      <c r="D419" s="20" t="s">
        <v>1024</v>
      </c>
      <c r="E419" s="13" t="s">
        <v>1025</v>
      </c>
      <c r="F419" s="20">
        <v>800</v>
      </c>
      <c r="G419" s="20">
        <v>800</v>
      </c>
      <c r="H419" s="20">
        <v>800</v>
      </c>
      <c r="I419" s="17">
        <v>588</v>
      </c>
      <c r="J419" s="38">
        <f t="shared" si="13"/>
        <v>0.735</v>
      </c>
      <c r="K419" s="20" t="s">
        <v>20</v>
      </c>
      <c r="L419" s="20">
        <v>60</v>
      </c>
      <c r="M419" s="20">
        <f t="shared" si="14"/>
        <v>35280</v>
      </c>
    </row>
    <row r="420" ht="27.35" customHeight="1" spans="1:13">
      <c r="A420" s="20">
        <v>416</v>
      </c>
      <c r="B420" s="20" t="s">
        <v>894</v>
      </c>
      <c r="C420" s="13" t="s">
        <v>1026</v>
      </c>
      <c r="D420" s="20" t="s">
        <v>1026</v>
      </c>
      <c r="E420" s="13" t="s">
        <v>1027</v>
      </c>
      <c r="F420" s="20">
        <v>1626</v>
      </c>
      <c r="G420" s="20">
        <v>1626</v>
      </c>
      <c r="H420" s="20">
        <v>1626</v>
      </c>
      <c r="I420" s="17">
        <v>1150</v>
      </c>
      <c r="J420" s="38">
        <f t="shared" si="13"/>
        <v>0.707257072570726</v>
      </c>
      <c r="K420" s="20" t="s">
        <v>20</v>
      </c>
      <c r="L420" s="20">
        <v>60</v>
      </c>
      <c r="M420" s="20">
        <f t="shared" si="14"/>
        <v>69000</v>
      </c>
    </row>
    <row r="421" ht="27.35" customHeight="1" spans="1:13">
      <c r="A421" s="20">
        <v>417</v>
      </c>
      <c r="B421" s="20" t="s">
        <v>894</v>
      </c>
      <c r="C421" s="13" t="s">
        <v>1028</v>
      </c>
      <c r="D421" s="20" t="s">
        <v>1028</v>
      </c>
      <c r="E421" s="25" t="s">
        <v>1029</v>
      </c>
      <c r="F421" s="20">
        <v>524</v>
      </c>
      <c r="G421" s="20">
        <v>524</v>
      </c>
      <c r="H421" s="20">
        <v>524</v>
      </c>
      <c r="I421" s="17">
        <v>535</v>
      </c>
      <c r="J421" s="38">
        <f t="shared" si="13"/>
        <v>1.02099236641221</v>
      </c>
      <c r="K421" s="20" t="s">
        <v>20</v>
      </c>
      <c r="L421" s="20">
        <v>60</v>
      </c>
      <c r="M421" s="20">
        <f t="shared" si="14"/>
        <v>32100</v>
      </c>
    </row>
    <row r="422" ht="27.35" customHeight="1" spans="1:13">
      <c r="A422" s="20">
        <v>418</v>
      </c>
      <c r="B422" s="20" t="s">
        <v>894</v>
      </c>
      <c r="C422" s="13" t="s">
        <v>1030</v>
      </c>
      <c r="D422" s="20" t="s">
        <v>1030</v>
      </c>
      <c r="E422" s="13" t="s">
        <v>1031</v>
      </c>
      <c r="F422" s="20">
        <v>694</v>
      </c>
      <c r="G422" s="20">
        <v>694</v>
      </c>
      <c r="H422" s="20">
        <v>694</v>
      </c>
      <c r="I422" s="17">
        <v>494</v>
      </c>
      <c r="J422" s="38">
        <f t="shared" si="13"/>
        <v>0.711815561959654</v>
      </c>
      <c r="K422" s="20" t="s">
        <v>20</v>
      </c>
      <c r="L422" s="20">
        <v>60</v>
      </c>
      <c r="M422" s="20">
        <f t="shared" si="14"/>
        <v>29640</v>
      </c>
    </row>
    <row r="423" ht="27.35" customHeight="1" spans="1:13">
      <c r="A423" s="20">
        <v>419</v>
      </c>
      <c r="B423" s="20" t="s">
        <v>894</v>
      </c>
      <c r="C423" s="13" t="s">
        <v>1032</v>
      </c>
      <c r="D423" s="20" t="s">
        <v>1032</v>
      </c>
      <c r="E423" s="13" t="s">
        <v>1033</v>
      </c>
      <c r="F423" s="20">
        <v>1306</v>
      </c>
      <c r="G423" s="20">
        <v>1306</v>
      </c>
      <c r="H423" s="20">
        <v>1306</v>
      </c>
      <c r="I423" s="17">
        <v>1306</v>
      </c>
      <c r="J423" s="38">
        <f t="shared" si="13"/>
        <v>1</v>
      </c>
      <c r="K423" s="20" t="s">
        <v>20</v>
      </c>
      <c r="L423" s="20">
        <v>60</v>
      </c>
      <c r="M423" s="20">
        <f t="shared" si="14"/>
        <v>78360</v>
      </c>
    </row>
    <row r="424" ht="27.35" customHeight="1" spans="1:13">
      <c r="A424" s="20">
        <v>420</v>
      </c>
      <c r="B424" s="20" t="s">
        <v>894</v>
      </c>
      <c r="C424" s="13" t="s">
        <v>1034</v>
      </c>
      <c r="D424" s="20" t="s">
        <v>1035</v>
      </c>
      <c r="E424" s="13" t="s">
        <v>1036</v>
      </c>
      <c r="F424" s="20">
        <v>317</v>
      </c>
      <c r="G424" s="20">
        <v>317</v>
      </c>
      <c r="H424" s="20">
        <v>317</v>
      </c>
      <c r="I424" s="17">
        <v>505.2</v>
      </c>
      <c r="J424" s="38">
        <f t="shared" si="13"/>
        <v>1.59369085173502</v>
      </c>
      <c r="K424" s="20" t="s">
        <v>20</v>
      </c>
      <c r="L424" s="20">
        <v>60</v>
      </c>
      <c r="M424" s="20">
        <f t="shared" si="14"/>
        <v>30312</v>
      </c>
    </row>
    <row r="425" ht="27.35" customHeight="1" spans="1:13">
      <c r="A425" s="20">
        <v>421</v>
      </c>
      <c r="B425" s="20" t="s">
        <v>894</v>
      </c>
      <c r="C425" s="13" t="s">
        <v>1037</v>
      </c>
      <c r="D425" s="20" t="s">
        <v>1038</v>
      </c>
      <c r="E425" s="13" t="s">
        <v>1036</v>
      </c>
      <c r="F425" s="20">
        <v>317</v>
      </c>
      <c r="G425" s="20">
        <v>307</v>
      </c>
      <c r="H425" s="20">
        <v>317</v>
      </c>
      <c r="I425" s="17">
        <v>238</v>
      </c>
      <c r="J425" s="38">
        <f t="shared" si="13"/>
        <v>0.750788643533123</v>
      </c>
      <c r="K425" s="20" t="s">
        <v>20</v>
      </c>
      <c r="L425" s="20">
        <v>60</v>
      </c>
      <c r="M425" s="20">
        <f t="shared" si="14"/>
        <v>14280</v>
      </c>
    </row>
    <row r="426" ht="27.35" customHeight="1" spans="1:13">
      <c r="A426" s="20">
        <v>422</v>
      </c>
      <c r="B426" s="20" t="s">
        <v>894</v>
      </c>
      <c r="C426" s="13" t="s">
        <v>1039</v>
      </c>
      <c r="D426" s="20" t="s">
        <v>1039</v>
      </c>
      <c r="E426" s="13" t="s">
        <v>1040</v>
      </c>
      <c r="F426" s="20">
        <v>445</v>
      </c>
      <c r="G426" s="20">
        <v>445</v>
      </c>
      <c r="H426" s="20">
        <v>445</v>
      </c>
      <c r="I426" s="17">
        <v>356.8</v>
      </c>
      <c r="J426" s="38">
        <f t="shared" si="13"/>
        <v>0.801797752808989</v>
      </c>
      <c r="K426" s="20" t="s">
        <v>20</v>
      </c>
      <c r="L426" s="20">
        <v>60</v>
      </c>
      <c r="M426" s="20">
        <f t="shared" si="14"/>
        <v>21408</v>
      </c>
    </row>
    <row r="427" ht="27.35" customHeight="1" spans="1:13">
      <c r="A427" s="20">
        <v>423</v>
      </c>
      <c r="B427" s="20" t="s">
        <v>894</v>
      </c>
      <c r="C427" s="13" t="s">
        <v>1041</v>
      </c>
      <c r="D427" s="20" t="s">
        <v>1042</v>
      </c>
      <c r="E427" s="13" t="s">
        <v>1043</v>
      </c>
      <c r="F427" s="20">
        <v>700</v>
      </c>
      <c r="G427" s="20">
        <v>700</v>
      </c>
      <c r="H427" s="20">
        <v>700</v>
      </c>
      <c r="I427" s="17">
        <v>500</v>
      </c>
      <c r="J427" s="38">
        <f t="shared" si="13"/>
        <v>0.714285714285714</v>
      </c>
      <c r="K427" s="20" t="s">
        <v>20</v>
      </c>
      <c r="L427" s="20">
        <v>60</v>
      </c>
      <c r="M427" s="20">
        <f t="shared" si="14"/>
        <v>30000</v>
      </c>
    </row>
    <row r="428" ht="27.35" customHeight="1" spans="1:13">
      <c r="A428" s="20">
        <v>424</v>
      </c>
      <c r="B428" s="20" t="s">
        <v>894</v>
      </c>
      <c r="C428" s="13" t="s">
        <v>1044</v>
      </c>
      <c r="D428" s="20" t="s">
        <v>1044</v>
      </c>
      <c r="E428" s="25" t="s">
        <v>1045</v>
      </c>
      <c r="F428" s="20">
        <v>360</v>
      </c>
      <c r="G428" s="20">
        <v>310</v>
      </c>
      <c r="H428" s="20">
        <v>360</v>
      </c>
      <c r="I428" s="17">
        <v>310</v>
      </c>
      <c r="J428" s="38">
        <f t="shared" si="13"/>
        <v>0.861111111111111</v>
      </c>
      <c r="K428" s="20" t="s">
        <v>20</v>
      </c>
      <c r="L428" s="20">
        <v>60</v>
      </c>
      <c r="M428" s="20">
        <f t="shared" si="14"/>
        <v>18600</v>
      </c>
    </row>
    <row r="429" ht="27.35" customHeight="1" spans="1:13">
      <c r="A429" s="20">
        <v>425</v>
      </c>
      <c r="B429" s="20" t="s">
        <v>894</v>
      </c>
      <c r="C429" s="13" t="s">
        <v>1046</v>
      </c>
      <c r="D429" s="20" t="s">
        <v>1047</v>
      </c>
      <c r="E429" s="13" t="s">
        <v>1048</v>
      </c>
      <c r="F429" s="20">
        <v>301</v>
      </c>
      <c r="G429" s="20">
        <v>227</v>
      </c>
      <c r="H429" s="20">
        <v>301</v>
      </c>
      <c r="I429" s="17">
        <v>300</v>
      </c>
      <c r="J429" s="38">
        <f t="shared" si="13"/>
        <v>0.996677740863787</v>
      </c>
      <c r="K429" s="20" t="s">
        <v>20</v>
      </c>
      <c r="L429" s="20">
        <v>60</v>
      </c>
      <c r="M429" s="20">
        <f t="shared" si="14"/>
        <v>18000</v>
      </c>
    </row>
    <row r="430" ht="27.35" customHeight="1" spans="1:13">
      <c r="A430" s="20">
        <v>426</v>
      </c>
      <c r="B430" s="20" t="s">
        <v>894</v>
      </c>
      <c r="C430" s="13" t="s">
        <v>1049</v>
      </c>
      <c r="D430" s="20" t="s">
        <v>1049</v>
      </c>
      <c r="E430" s="13" t="s">
        <v>1050</v>
      </c>
      <c r="F430" s="20">
        <v>312</v>
      </c>
      <c r="G430" s="20">
        <v>312</v>
      </c>
      <c r="H430" s="20">
        <v>312</v>
      </c>
      <c r="I430" s="17">
        <v>219</v>
      </c>
      <c r="J430" s="38">
        <f t="shared" si="13"/>
        <v>0.701923076923077</v>
      </c>
      <c r="K430" s="20" t="s">
        <v>20</v>
      </c>
      <c r="L430" s="20">
        <v>60</v>
      </c>
      <c r="M430" s="20">
        <f t="shared" si="14"/>
        <v>13140</v>
      </c>
    </row>
    <row r="431" ht="27.35" customHeight="1" spans="1:13">
      <c r="A431" s="20">
        <v>427</v>
      </c>
      <c r="B431" s="20" t="s">
        <v>894</v>
      </c>
      <c r="C431" s="13" t="s">
        <v>1051</v>
      </c>
      <c r="D431" s="20" t="s">
        <v>1051</v>
      </c>
      <c r="E431" s="13" t="s">
        <v>1052</v>
      </c>
      <c r="F431" s="20">
        <v>660</v>
      </c>
      <c r="G431" s="20">
        <v>472</v>
      </c>
      <c r="H431" s="20">
        <v>660</v>
      </c>
      <c r="I431" s="17">
        <v>560</v>
      </c>
      <c r="J431" s="38">
        <f t="shared" si="13"/>
        <v>0.848484848484849</v>
      </c>
      <c r="K431" s="20" t="s">
        <v>20</v>
      </c>
      <c r="L431" s="20">
        <v>60</v>
      </c>
      <c r="M431" s="20">
        <f t="shared" si="14"/>
        <v>33600</v>
      </c>
    </row>
    <row r="432" ht="27.35" customHeight="1" spans="1:13">
      <c r="A432" s="20">
        <v>428</v>
      </c>
      <c r="B432" s="20" t="s">
        <v>894</v>
      </c>
      <c r="C432" s="13" t="s">
        <v>1053</v>
      </c>
      <c r="D432" s="20" t="s">
        <v>1053</v>
      </c>
      <c r="E432" s="13" t="s">
        <v>1054</v>
      </c>
      <c r="F432" s="20">
        <v>490</v>
      </c>
      <c r="G432" s="20">
        <v>356</v>
      </c>
      <c r="H432" s="20">
        <v>490</v>
      </c>
      <c r="I432" s="17">
        <v>490</v>
      </c>
      <c r="J432" s="38">
        <f t="shared" si="13"/>
        <v>1</v>
      </c>
      <c r="K432" s="20" t="s">
        <v>20</v>
      </c>
      <c r="L432" s="20">
        <v>60</v>
      </c>
      <c r="M432" s="20">
        <f t="shared" si="14"/>
        <v>29400</v>
      </c>
    </row>
    <row r="433" ht="27.35" customHeight="1" spans="1:13">
      <c r="A433" s="20">
        <v>429</v>
      </c>
      <c r="B433" s="20" t="s">
        <v>894</v>
      </c>
      <c r="C433" s="13" t="s">
        <v>1055</v>
      </c>
      <c r="D433" s="20" t="s">
        <v>1055</v>
      </c>
      <c r="E433" s="13" t="s">
        <v>1056</v>
      </c>
      <c r="F433" s="20">
        <v>750</v>
      </c>
      <c r="G433" s="20">
        <v>534</v>
      </c>
      <c r="H433" s="20">
        <v>750</v>
      </c>
      <c r="I433" s="17">
        <v>750</v>
      </c>
      <c r="J433" s="38">
        <f t="shared" si="13"/>
        <v>1</v>
      </c>
      <c r="K433" s="20" t="s">
        <v>20</v>
      </c>
      <c r="L433" s="20">
        <v>60</v>
      </c>
      <c r="M433" s="20">
        <f t="shared" si="14"/>
        <v>45000</v>
      </c>
    </row>
    <row r="434" ht="27.35" customHeight="1" spans="1:13">
      <c r="A434" s="20">
        <v>430</v>
      </c>
      <c r="B434" s="20" t="s">
        <v>894</v>
      </c>
      <c r="C434" s="13" t="s">
        <v>1057</v>
      </c>
      <c r="D434" s="20" t="s">
        <v>1057</v>
      </c>
      <c r="E434" s="13" t="s">
        <v>1058</v>
      </c>
      <c r="F434" s="20">
        <v>350</v>
      </c>
      <c r="G434" s="20">
        <v>350</v>
      </c>
      <c r="H434" s="20">
        <v>350</v>
      </c>
      <c r="I434" s="17">
        <v>350</v>
      </c>
      <c r="J434" s="38">
        <f t="shared" si="13"/>
        <v>1</v>
      </c>
      <c r="K434" s="20" t="s">
        <v>20</v>
      </c>
      <c r="L434" s="20">
        <v>60</v>
      </c>
      <c r="M434" s="20">
        <f t="shared" si="14"/>
        <v>21000</v>
      </c>
    </row>
    <row r="435" ht="27.35" customHeight="1" spans="1:13">
      <c r="A435" s="20">
        <v>431</v>
      </c>
      <c r="B435" s="20" t="s">
        <v>894</v>
      </c>
      <c r="C435" s="13" t="s">
        <v>1059</v>
      </c>
      <c r="D435" s="20" t="s">
        <v>1060</v>
      </c>
      <c r="E435" s="13" t="s">
        <v>1061</v>
      </c>
      <c r="F435" s="20">
        <v>548</v>
      </c>
      <c r="G435" s="20">
        <v>548</v>
      </c>
      <c r="H435" s="20">
        <v>548</v>
      </c>
      <c r="I435" s="17">
        <v>530</v>
      </c>
      <c r="J435" s="38">
        <f t="shared" si="13"/>
        <v>0.967153284671533</v>
      </c>
      <c r="K435" s="20" t="s">
        <v>20</v>
      </c>
      <c r="L435" s="20">
        <v>60</v>
      </c>
      <c r="M435" s="20">
        <f t="shared" si="14"/>
        <v>31800</v>
      </c>
    </row>
    <row r="436" ht="27.35" customHeight="1" spans="1:13">
      <c r="A436" s="20">
        <v>432</v>
      </c>
      <c r="B436" s="20" t="s">
        <v>894</v>
      </c>
      <c r="C436" s="13" t="s">
        <v>1062</v>
      </c>
      <c r="D436" s="20" t="s">
        <v>1062</v>
      </c>
      <c r="E436" s="13" t="s">
        <v>1063</v>
      </c>
      <c r="F436" s="20">
        <v>500</v>
      </c>
      <c r="G436" s="20">
        <v>500</v>
      </c>
      <c r="H436" s="20">
        <v>500</v>
      </c>
      <c r="I436" s="17">
        <v>350</v>
      </c>
      <c r="J436" s="38">
        <f t="shared" si="13"/>
        <v>0.7</v>
      </c>
      <c r="K436" s="20" t="s">
        <v>20</v>
      </c>
      <c r="L436" s="20">
        <v>60</v>
      </c>
      <c r="M436" s="20">
        <f t="shared" si="14"/>
        <v>21000</v>
      </c>
    </row>
    <row r="437" ht="27.35" customHeight="1" spans="1:13">
      <c r="A437" s="20">
        <v>433</v>
      </c>
      <c r="B437" s="20" t="s">
        <v>894</v>
      </c>
      <c r="C437" s="13" t="s">
        <v>1064</v>
      </c>
      <c r="D437" s="20" t="s">
        <v>1064</v>
      </c>
      <c r="E437" s="13" t="s">
        <v>1065</v>
      </c>
      <c r="F437" s="20">
        <v>355</v>
      </c>
      <c r="G437" s="20">
        <v>355</v>
      </c>
      <c r="H437" s="20">
        <v>355</v>
      </c>
      <c r="I437" s="17">
        <v>310</v>
      </c>
      <c r="J437" s="38">
        <f t="shared" si="13"/>
        <v>0.873239436619718</v>
      </c>
      <c r="K437" s="20" t="s">
        <v>20</v>
      </c>
      <c r="L437" s="20">
        <v>60</v>
      </c>
      <c r="M437" s="20">
        <f t="shared" si="14"/>
        <v>18600</v>
      </c>
    </row>
    <row r="438" ht="27.35" customHeight="1" spans="1:13">
      <c r="A438" s="20">
        <v>434</v>
      </c>
      <c r="B438" s="20" t="s">
        <v>894</v>
      </c>
      <c r="C438" s="13" t="s">
        <v>1066</v>
      </c>
      <c r="D438" s="20" t="s">
        <v>1066</v>
      </c>
      <c r="E438" s="13" t="s">
        <v>1067</v>
      </c>
      <c r="F438" s="20">
        <v>340</v>
      </c>
      <c r="G438" s="20">
        <v>340</v>
      </c>
      <c r="H438" s="20">
        <v>340</v>
      </c>
      <c r="I438" s="17">
        <v>290</v>
      </c>
      <c r="J438" s="38">
        <f t="shared" si="13"/>
        <v>0.852941176470588</v>
      </c>
      <c r="K438" s="20" t="s">
        <v>20</v>
      </c>
      <c r="L438" s="20">
        <v>60</v>
      </c>
      <c r="M438" s="20">
        <f t="shared" si="14"/>
        <v>17400</v>
      </c>
    </row>
    <row r="439" ht="27.35" customHeight="1" spans="1:13">
      <c r="A439" s="20">
        <v>435</v>
      </c>
      <c r="B439" s="20" t="s">
        <v>894</v>
      </c>
      <c r="C439" s="13" t="s">
        <v>1068</v>
      </c>
      <c r="D439" s="20" t="s">
        <v>1068</v>
      </c>
      <c r="E439" s="13" t="s">
        <v>1069</v>
      </c>
      <c r="F439" s="20">
        <v>430</v>
      </c>
      <c r="G439" s="20">
        <v>430</v>
      </c>
      <c r="H439" s="20">
        <v>430</v>
      </c>
      <c r="I439" s="17">
        <v>320</v>
      </c>
      <c r="J439" s="38">
        <f t="shared" si="13"/>
        <v>0.744186046511628</v>
      </c>
      <c r="K439" s="20" t="s">
        <v>20</v>
      </c>
      <c r="L439" s="20">
        <v>60</v>
      </c>
      <c r="M439" s="20">
        <f t="shared" si="14"/>
        <v>19200</v>
      </c>
    </row>
    <row r="440" ht="27.35" customHeight="1" spans="1:13">
      <c r="A440" s="20">
        <v>436</v>
      </c>
      <c r="B440" s="20" t="s">
        <v>894</v>
      </c>
      <c r="C440" s="13" t="s">
        <v>1070</v>
      </c>
      <c r="D440" s="20" t="s">
        <v>1070</v>
      </c>
      <c r="E440" s="25" t="s">
        <v>1071</v>
      </c>
      <c r="F440" s="20">
        <v>570.6</v>
      </c>
      <c r="G440" s="20">
        <v>570.6</v>
      </c>
      <c r="H440" s="20">
        <v>570.6</v>
      </c>
      <c r="I440" s="17">
        <v>420</v>
      </c>
      <c r="J440" s="38">
        <f t="shared" ref="J440:J492" si="15">I440/H440</f>
        <v>0.736067297581493</v>
      </c>
      <c r="K440" s="20" t="s">
        <v>20</v>
      </c>
      <c r="L440" s="20">
        <v>60</v>
      </c>
      <c r="M440" s="20">
        <f t="shared" si="14"/>
        <v>25200</v>
      </c>
    </row>
    <row r="441" ht="27.35" customHeight="1" spans="1:13">
      <c r="A441" s="20">
        <v>437</v>
      </c>
      <c r="B441" s="20" t="s">
        <v>894</v>
      </c>
      <c r="C441" s="13" t="s">
        <v>1072</v>
      </c>
      <c r="D441" s="20" t="s">
        <v>1072</v>
      </c>
      <c r="E441" s="13" t="s">
        <v>1073</v>
      </c>
      <c r="F441" s="20">
        <v>310</v>
      </c>
      <c r="G441" s="20">
        <v>310</v>
      </c>
      <c r="H441" s="20">
        <v>310</v>
      </c>
      <c r="I441" s="17">
        <v>310</v>
      </c>
      <c r="J441" s="38">
        <f t="shared" si="15"/>
        <v>1</v>
      </c>
      <c r="K441" s="20" t="s">
        <v>20</v>
      </c>
      <c r="L441" s="20">
        <v>60</v>
      </c>
      <c r="M441" s="20">
        <f t="shared" si="14"/>
        <v>18600</v>
      </c>
    </row>
    <row r="442" ht="27.35" customHeight="1" spans="1:13">
      <c r="A442" s="20">
        <v>438</v>
      </c>
      <c r="B442" s="20" t="s">
        <v>894</v>
      </c>
      <c r="C442" s="13" t="s">
        <v>1074</v>
      </c>
      <c r="D442" s="20" t="s">
        <v>1075</v>
      </c>
      <c r="E442" s="13" t="s">
        <v>1076</v>
      </c>
      <c r="F442" s="20">
        <v>572</v>
      </c>
      <c r="G442" s="20">
        <v>572</v>
      </c>
      <c r="H442" s="20">
        <v>572</v>
      </c>
      <c r="I442" s="17">
        <v>620</v>
      </c>
      <c r="J442" s="38">
        <f t="shared" si="15"/>
        <v>1.08391608391608</v>
      </c>
      <c r="K442" s="20" t="s">
        <v>20</v>
      </c>
      <c r="L442" s="20">
        <v>60</v>
      </c>
      <c r="M442" s="20">
        <f t="shared" si="14"/>
        <v>37200</v>
      </c>
    </row>
    <row r="443" ht="27.35" customHeight="1" spans="1:13">
      <c r="A443" s="20">
        <v>439</v>
      </c>
      <c r="B443" s="20" t="s">
        <v>1077</v>
      </c>
      <c r="C443" s="13" t="s">
        <v>1078</v>
      </c>
      <c r="D443" s="20" t="s">
        <v>1079</v>
      </c>
      <c r="E443" s="20" t="s">
        <v>1080</v>
      </c>
      <c r="F443" s="20">
        <v>400</v>
      </c>
      <c r="G443" s="20">
        <v>350</v>
      </c>
      <c r="H443" s="20">
        <v>400</v>
      </c>
      <c r="I443" s="20">
        <v>370</v>
      </c>
      <c r="J443" s="38">
        <f t="shared" si="15"/>
        <v>0.925</v>
      </c>
      <c r="K443" s="20" t="s">
        <v>20</v>
      </c>
      <c r="L443" s="20">
        <v>60</v>
      </c>
      <c r="M443" s="20">
        <f t="shared" si="14"/>
        <v>22200</v>
      </c>
    </row>
    <row r="444" ht="27.35" customHeight="1" spans="1:13">
      <c r="A444" s="20">
        <v>440</v>
      </c>
      <c r="B444" s="20" t="s">
        <v>1077</v>
      </c>
      <c r="C444" s="13" t="s">
        <v>1081</v>
      </c>
      <c r="D444" s="20" t="s">
        <v>1082</v>
      </c>
      <c r="E444" s="20" t="s">
        <v>1080</v>
      </c>
      <c r="F444" s="20">
        <v>350</v>
      </c>
      <c r="G444" s="20">
        <v>250</v>
      </c>
      <c r="H444" s="20">
        <v>350</v>
      </c>
      <c r="I444" s="20">
        <v>250</v>
      </c>
      <c r="J444" s="38">
        <f t="shared" si="15"/>
        <v>0.714285714285714</v>
      </c>
      <c r="K444" s="20" t="s">
        <v>20</v>
      </c>
      <c r="L444" s="20">
        <v>60</v>
      </c>
      <c r="M444" s="20">
        <f t="shared" si="14"/>
        <v>15000</v>
      </c>
    </row>
    <row r="445" ht="27.35" customHeight="1" spans="1:13">
      <c r="A445" s="20">
        <v>441</v>
      </c>
      <c r="B445" s="20" t="s">
        <v>1077</v>
      </c>
      <c r="C445" s="13" t="s">
        <v>1083</v>
      </c>
      <c r="D445" s="20" t="s">
        <v>1084</v>
      </c>
      <c r="E445" s="20" t="s">
        <v>1085</v>
      </c>
      <c r="F445" s="20">
        <v>758.83</v>
      </c>
      <c r="G445" s="20">
        <v>758.83</v>
      </c>
      <c r="H445" s="20">
        <v>758.83</v>
      </c>
      <c r="I445" s="20">
        <v>655</v>
      </c>
      <c r="J445" s="38">
        <f t="shared" si="15"/>
        <v>0.863170934201336</v>
      </c>
      <c r="K445" s="20" t="s">
        <v>20</v>
      </c>
      <c r="L445" s="20">
        <v>60</v>
      </c>
      <c r="M445" s="20">
        <f t="shared" si="14"/>
        <v>39300</v>
      </c>
    </row>
    <row r="446" ht="27.35" customHeight="1" spans="1:13">
      <c r="A446" s="20">
        <v>442</v>
      </c>
      <c r="B446" s="20" t="s">
        <v>1077</v>
      </c>
      <c r="C446" s="13" t="s">
        <v>1086</v>
      </c>
      <c r="D446" s="20" t="s">
        <v>1087</v>
      </c>
      <c r="E446" s="20" t="s">
        <v>1088</v>
      </c>
      <c r="F446" s="20">
        <v>735.18</v>
      </c>
      <c r="G446" s="20">
        <v>730</v>
      </c>
      <c r="H446" s="20">
        <v>735.18</v>
      </c>
      <c r="I446" s="20">
        <v>562</v>
      </c>
      <c r="J446" s="38">
        <f t="shared" si="15"/>
        <v>0.764438640877064</v>
      </c>
      <c r="K446" s="20" t="s">
        <v>20</v>
      </c>
      <c r="L446" s="20">
        <v>60</v>
      </c>
      <c r="M446" s="20">
        <f t="shared" si="14"/>
        <v>33720</v>
      </c>
    </row>
    <row r="447" ht="27.35" customHeight="1" spans="1:13">
      <c r="A447" s="20">
        <v>443</v>
      </c>
      <c r="B447" s="20" t="s">
        <v>1077</v>
      </c>
      <c r="C447" s="13" t="s">
        <v>1089</v>
      </c>
      <c r="D447" s="20" t="s">
        <v>1090</v>
      </c>
      <c r="E447" s="20" t="s">
        <v>1091</v>
      </c>
      <c r="F447" s="20">
        <v>644.91</v>
      </c>
      <c r="G447" s="20">
        <v>644.91</v>
      </c>
      <c r="H447" s="20">
        <v>644.91</v>
      </c>
      <c r="I447" s="20">
        <v>592</v>
      </c>
      <c r="J447" s="38">
        <f t="shared" si="15"/>
        <v>0.917957544463569</v>
      </c>
      <c r="K447" s="20" t="s">
        <v>20</v>
      </c>
      <c r="L447" s="20">
        <v>60</v>
      </c>
      <c r="M447" s="20">
        <f t="shared" si="14"/>
        <v>35520</v>
      </c>
    </row>
    <row r="448" ht="27.35" customHeight="1" spans="1:13">
      <c r="A448" s="20">
        <v>444</v>
      </c>
      <c r="B448" s="20" t="s">
        <v>1077</v>
      </c>
      <c r="C448" s="13" t="s">
        <v>1092</v>
      </c>
      <c r="D448" s="20" t="s">
        <v>308</v>
      </c>
      <c r="E448" s="20" t="s">
        <v>1093</v>
      </c>
      <c r="F448" s="20">
        <v>954.3</v>
      </c>
      <c r="G448" s="20">
        <v>954.3</v>
      </c>
      <c r="H448" s="20">
        <v>954.3</v>
      </c>
      <c r="I448" s="20">
        <v>768</v>
      </c>
      <c r="J448" s="38">
        <f t="shared" si="15"/>
        <v>0.804778371581264</v>
      </c>
      <c r="K448" s="20" t="s">
        <v>20</v>
      </c>
      <c r="L448" s="20">
        <v>60</v>
      </c>
      <c r="M448" s="20">
        <f t="shared" si="14"/>
        <v>46080</v>
      </c>
    </row>
    <row r="449" ht="27.35" customHeight="1" spans="1:13">
      <c r="A449" s="20">
        <v>445</v>
      </c>
      <c r="B449" s="20" t="s">
        <v>1077</v>
      </c>
      <c r="C449" s="13" t="s">
        <v>1094</v>
      </c>
      <c r="D449" s="20" t="s">
        <v>1095</v>
      </c>
      <c r="E449" s="20" t="s">
        <v>1096</v>
      </c>
      <c r="F449" s="20">
        <v>819</v>
      </c>
      <c r="G449" s="20">
        <v>800</v>
      </c>
      <c r="H449" s="20">
        <v>819</v>
      </c>
      <c r="I449" s="20">
        <v>629</v>
      </c>
      <c r="J449" s="38">
        <f t="shared" si="15"/>
        <v>0.768009768009768</v>
      </c>
      <c r="K449" s="20" t="s">
        <v>20</v>
      </c>
      <c r="L449" s="20">
        <v>60</v>
      </c>
      <c r="M449" s="20">
        <f t="shared" si="14"/>
        <v>37740</v>
      </c>
    </row>
    <row r="450" ht="27.35" customHeight="1" spans="1:13">
      <c r="A450" s="20">
        <v>446</v>
      </c>
      <c r="B450" s="20" t="s">
        <v>1077</v>
      </c>
      <c r="C450" s="13" t="s">
        <v>1097</v>
      </c>
      <c r="D450" s="20" t="s">
        <v>367</v>
      </c>
      <c r="E450" s="20" t="s">
        <v>1096</v>
      </c>
      <c r="F450" s="20">
        <v>740</v>
      </c>
      <c r="G450" s="20">
        <v>690</v>
      </c>
      <c r="H450" s="20">
        <v>740</v>
      </c>
      <c r="I450" s="20">
        <v>666</v>
      </c>
      <c r="J450" s="38">
        <f t="shared" si="15"/>
        <v>0.9</v>
      </c>
      <c r="K450" s="20" t="s">
        <v>20</v>
      </c>
      <c r="L450" s="20">
        <v>60</v>
      </c>
      <c r="M450" s="20">
        <f t="shared" si="14"/>
        <v>39960</v>
      </c>
    </row>
    <row r="451" ht="27.35" customHeight="1" spans="1:13">
      <c r="A451" s="20">
        <v>447</v>
      </c>
      <c r="B451" s="20" t="s">
        <v>1077</v>
      </c>
      <c r="C451" s="13"/>
      <c r="D451" s="20" t="s">
        <v>1098</v>
      </c>
      <c r="E451" s="20" t="s">
        <v>1096</v>
      </c>
      <c r="F451" s="20">
        <v>310</v>
      </c>
      <c r="G451" s="20">
        <v>260</v>
      </c>
      <c r="H451" s="20">
        <v>310</v>
      </c>
      <c r="I451" s="20">
        <v>217</v>
      </c>
      <c r="J451" s="38">
        <f t="shared" si="15"/>
        <v>0.7</v>
      </c>
      <c r="K451" s="20" t="s">
        <v>20</v>
      </c>
      <c r="L451" s="20">
        <v>60</v>
      </c>
      <c r="M451" s="20">
        <f t="shared" si="14"/>
        <v>13020</v>
      </c>
    </row>
    <row r="452" ht="27.35" customHeight="1" spans="1:13">
      <c r="A452" s="20">
        <v>448</v>
      </c>
      <c r="B452" s="20" t="s">
        <v>1077</v>
      </c>
      <c r="C452" s="13" t="s">
        <v>1099</v>
      </c>
      <c r="D452" s="20" t="s">
        <v>1099</v>
      </c>
      <c r="E452" s="20" t="s">
        <v>1100</v>
      </c>
      <c r="F452" s="20">
        <v>1058</v>
      </c>
      <c r="G452" s="20">
        <v>900</v>
      </c>
      <c r="H452" s="20">
        <v>1058</v>
      </c>
      <c r="I452" s="20">
        <v>811</v>
      </c>
      <c r="J452" s="38">
        <f t="shared" si="15"/>
        <v>0.766540642722117</v>
      </c>
      <c r="K452" s="20" t="s">
        <v>20</v>
      </c>
      <c r="L452" s="20">
        <v>60</v>
      </c>
      <c r="M452" s="20">
        <f t="shared" si="14"/>
        <v>48660</v>
      </c>
    </row>
    <row r="453" ht="27.35" customHeight="1" spans="1:13">
      <c r="A453" s="20">
        <v>449</v>
      </c>
      <c r="B453" s="20" t="s">
        <v>1077</v>
      </c>
      <c r="C453" s="13" t="s">
        <v>1101</v>
      </c>
      <c r="D453" s="20" t="s">
        <v>1101</v>
      </c>
      <c r="E453" s="20" t="s">
        <v>1102</v>
      </c>
      <c r="F453" s="20">
        <v>530</v>
      </c>
      <c r="G453" s="20">
        <v>470</v>
      </c>
      <c r="H453" s="20">
        <v>530</v>
      </c>
      <c r="I453" s="20">
        <v>421</v>
      </c>
      <c r="J453" s="38">
        <f t="shared" si="15"/>
        <v>0.794339622641509</v>
      </c>
      <c r="K453" s="20" t="s">
        <v>20</v>
      </c>
      <c r="L453" s="20">
        <v>60</v>
      </c>
      <c r="M453" s="20">
        <f t="shared" si="14"/>
        <v>25260</v>
      </c>
    </row>
    <row r="454" ht="27.35" customHeight="1" spans="1:13">
      <c r="A454" s="20">
        <v>450</v>
      </c>
      <c r="B454" s="20" t="s">
        <v>1077</v>
      </c>
      <c r="C454" s="13" t="s">
        <v>134</v>
      </c>
      <c r="D454" s="20" t="s">
        <v>134</v>
      </c>
      <c r="E454" s="20" t="s">
        <v>1103</v>
      </c>
      <c r="F454" s="20">
        <v>566.87</v>
      </c>
      <c r="G454" s="20">
        <v>550</v>
      </c>
      <c r="H454" s="20">
        <v>566.87</v>
      </c>
      <c r="I454" s="20">
        <v>480</v>
      </c>
      <c r="J454" s="38">
        <f t="shared" si="15"/>
        <v>0.846754987916101</v>
      </c>
      <c r="K454" s="20" t="s">
        <v>20</v>
      </c>
      <c r="L454" s="20">
        <v>60</v>
      </c>
      <c r="M454" s="20">
        <f t="shared" ref="M454:M492" si="16">I454*L454</f>
        <v>28800</v>
      </c>
    </row>
    <row r="455" ht="27.35" customHeight="1" spans="1:13">
      <c r="A455" s="20">
        <v>451</v>
      </c>
      <c r="B455" s="20" t="s">
        <v>1077</v>
      </c>
      <c r="C455" s="13" t="s">
        <v>1104</v>
      </c>
      <c r="D455" s="20" t="s">
        <v>1105</v>
      </c>
      <c r="E455" s="20" t="s">
        <v>1106</v>
      </c>
      <c r="F455" s="20">
        <v>650</v>
      </c>
      <c r="G455" s="20">
        <v>400</v>
      </c>
      <c r="H455" s="20">
        <v>650</v>
      </c>
      <c r="I455" s="20">
        <v>560</v>
      </c>
      <c r="J455" s="38">
        <f t="shared" si="15"/>
        <v>0.861538461538462</v>
      </c>
      <c r="K455" s="20" t="s">
        <v>20</v>
      </c>
      <c r="L455" s="20">
        <v>60</v>
      </c>
      <c r="M455" s="20">
        <f t="shared" si="16"/>
        <v>33600</v>
      </c>
    </row>
    <row r="456" ht="27.35" customHeight="1" spans="1:13">
      <c r="A456" s="20">
        <v>452</v>
      </c>
      <c r="B456" s="20" t="s">
        <v>1077</v>
      </c>
      <c r="C456" s="13" t="s">
        <v>1107</v>
      </c>
      <c r="D456" s="20" t="s">
        <v>1108</v>
      </c>
      <c r="E456" s="20" t="s">
        <v>1106</v>
      </c>
      <c r="F456" s="20">
        <v>485</v>
      </c>
      <c r="G456" s="20">
        <v>300</v>
      </c>
      <c r="H456" s="20">
        <v>300</v>
      </c>
      <c r="I456" s="20">
        <v>210</v>
      </c>
      <c r="J456" s="38">
        <f t="shared" si="15"/>
        <v>0.7</v>
      </c>
      <c r="K456" s="20" t="s">
        <v>20</v>
      </c>
      <c r="L456" s="20">
        <v>60</v>
      </c>
      <c r="M456" s="20">
        <f t="shared" si="16"/>
        <v>12600</v>
      </c>
    </row>
    <row r="457" ht="27.35" customHeight="1" spans="1:13">
      <c r="A457" s="20">
        <v>453</v>
      </c>
      <c r="B457" s="20" t="s">
        <v>1077</v>
      </c>
      <c r="C457" s="13"/>
      <c r="D457" s="20" t="s">
        <v>1109</v>
      </c>
      <c r="E457" s="20" t="s">
        <v>1106</v>
      </c>
      <c r="F457" s="20">
        <v>465</v>
      </c>
      <c r="G457" s="20">
        <v>300</v>
      </c>
      <c r="H457" s="20">
        <v>465</v>
      </c>
      <c r="I457" s="20">
        <v>410</v>
      </c>
      <c r="J457" s="38">
        <f t="shared" si="15"/>
        <v>0.881720430107527</v>
      </c>
      <c r="K457" s="20" t="s">
        <v>20</v>
      </c>
      <c r="L457" s="20">
        <v>60</v>
      </c>
      <c r="M457" s="20">
        <f t="shared" si="16"/>
        <v>24600</v>
      </c>
    </row>
    <row r="458" ht="27.35" customHeight="1" spans="1:13">
      <c r="A458" s="20">
        <v>454</v>
      </c>
      <c r="B458" s="20" t="s">
        <v>1077</v>
      </c>
      <c r="C458" s="13" t="s">
        <v>1110</v>
      </c>
      <c r="D458" s="20" t="s">
        <v>1111</v>
      </c>
      <c r="E458" s="20" t="s">
        <v>1112</v>
      </c>
      <c r="F458" s="20">
        <v>679</v>
      </c>
      <c r="G458" s="20">
        <v>674</v>
      </c>
      <c r="H458" s="20">
        <v>350</v>
      </c>
      <c r="I458" s="20">
        <v>246</v>
      </c>
      <c r="J458" s="38">
        <f t="shared" si="15"/>
        <v>0.702857142857143</v>
      </c>
      <c r="K458" s="20" t="s">
        <v>20</v>
      </c>
      <c r="L458" s="20">
        <v>60</v>
      </c>
      <c r="M458" s="20">
        <f t="shared" si="16"/>
        <v>14760</v>
      </c>
    </row>
    <row r="459" ht="27.35" customHeight="1" spans="1:13">
      <c r="A459" s="20">
        <v>455</v>
      </c>
      <c r="B459" s="20" t="s">
        <v>1077</v>
      </c>
      <c r="C459" s="13" t="s">
        <v>1113</v>
      </c>
      <c r="D459" s="20" t="s">
        <v>1114</v>
      </c>
      <c r="E459" s="20" t="s">
        <v>1115</v>
      </c>
      <c r="F459" s="20">
        <v>1137</v>
      </c>
      <c r="G459" s="20">
        <v>1129</v>
      </c>
      <c r="H459" s="20">
        <v>1137</v>
      </c>
      <c r="I459" s="20">
        <v>1010</v>
      </c>
      <c r="J459" s="38">
        <f t="shared" si="15"/>
        <v>0.88830255057168</v>
      </c>
      <c r="K459" s="20" t="s">
        <v>20</v>
      </c>
      <c r="L459" s="20">
        <v>60</v>
      </c>
      <c r="M459" s="20">
        <f t="shared" si="16"/>
        <v>60600</v>
      </c>
    </row>
    <row r="460" ht="27.35" customHeight="1" spans="1:13">
      <c r="A460" s="20">
        <v>456</v>
      </c>
      <c r="B460" s="20" t="s">
        <v>1077</v>
      </c>
      <c r="C460" s="13"/>
      <c r="D460" s="20" t="s">
        <v>1116</v>
      </c>
      <c r="E460" s="20" t="s">
        <v>1117</v>
      </c>
      <c r="F460" s="20">
        <v>541.93</v>
      </c>
      <c r="G460" s="20">
        <v>520</v>
      </c>
      <c r="H460" s="20">
        <v>541.93</v>
      </c>
      <c r="I460" s="20">
        <v>502</v>
      </c>
      <c r="J460" s="38">
        <f t="shared" si="15"/>
        <v>0.926318897274556</v>
      </c>
      <c r="K460" s="20" t="s">
        <v>20</v>
      </c>
      <c r="L460" s="20">
        <v>60</v>
      </c>
      <c r="M460" s="20">
        <f t="shared" si="16"/>
        <v>30120</v>
      </c>
    </row>
    <row r="461" ht="27.35" customHeight="1" spans="1:13">
      <c r="A461" s="20">
        <v>457</v>
      </c>
      <c r="B461" s="20" t="s">
        <v>1077</v>
      </c>
      <c r="C461" s="13"/>
      <c r="D461" s="20" t="s">
        <v>1118</v>
      </c>
      <c r="E461" s="20" t="s">
        <v>1117</v>
      </c>
      <c r="F461" s="20">
        <v>355.25</v>
      </c>
      <c r="G461" s="20">
        <v>345</v>
      </c>
      <c r="H461" s="20">
        <v>355.25</v>
      </c>
      <c r="I461" s="20">
        <v>311</v>
      </c>
      <c r="J461" s="38">
        <f t="shared" si="15"/>
        <v>0.875439831104856</v>
      </c>
      <c r="K461" s="20" t="s">
        <v>20</v>
      </c>
      <c r="L461" s="20">
        <v>60</v>
      </c>
      <c r="M461" s="20">
        <f t="shared" si="16"/>
        <v>18660</v>
      </c>
    </row>
    <row r="462" ht="27.35" customHeight="1" spans="1:13">
      <c r="A462" s="20">
        <v>458</v>
      </c>
      <c r="B462" s="20" t="s">
        <v>1077</v>
      </c>
      <c r="C462" s="13" t="s">
        <v>1119</v>
      </c>
      <c r="D462" s="20" t="s">
        <v>1120</v>
      </c>
      <c r="E462" s="20" t="s">
        <v>1121</v>
      </c>
      <c r="F462" s="20">
        <v>1142.75</v>
      </c>
      <c r="G462" s="20">
        <v>1139.58</v>
      </c>
      <c r="H462" s="20">
        <v>1142.75</v>
      </c>
      <c r="I462" s="20">
        <v>966</v>
      </c>
      <c r="J462" s="38">
        <f t="shared" si="15"/>
        <v>0.845329249617152</v>
      </c>
      <c r="K462" s="20" t="s">
        <v>20</v>
      </c>
      <c r="L462" s="20">
        <v>60</v>
      </c>
      <c r="M462" s="20">
        <f t="shared" si="16"/>
        <v>57960</v>
      </c>
    </row>
    <row r="463" ht="27.35" customHeight="1" spans="1:13">
      <c r="A463" s="20">
        <v>459</v>
      </c>
      <c r="B463" s="20" t="s">
        <v>1077</v>
      </c>
      <c r="C463" s="13" t="s">
        <v>1122</v>
      </c>
      <c r="D463" s="20" t="s">
        <v>1123</v>
      </c>
      <c r="E463" s="20" t="s">
        <v>1124</v>
      </c>
      <c r="F463" s="20">
        <v>360</v>
      </c>
      <c r="G463" s="20">
        <v>360</v>
      </c>
      <c r="H463" s="20">
        <v>360</v>
      </c>
      <c r="I463" s="20">
        <v>353</v>
      </c>
      <c r="J463" s="38">
        <f t="shared" si="15"/>
        <v>0.980555555555556</v>
      </c>
      <c r="K463" s="20" t="s">
        <v>20</v>
      </c>
      <c r="L463" s="20">
        <v>60</v>
      </c>
      <c r="M463" s="20">
        <f t="shared" si="16"/>
        <v>21180</v>
      </c>
    </row>
    <row r="464" ht="27.35" customHeight="1" spans="1:13">
      <c r="A464" s="20">
        <v>460</v>
      </c>
      <c r="B464" s="20" t="s">
        <v>1077</v>
      </c>
      <c r="C464" s="13" t="s">
        <v>1125</v>
      </c>
      <c r="D464" s="20" t="s">
        <v>1126</v>
      </c>
      <c r="E464" s="20" t="s">
        <v>1127</v>
      </c>
      <c r="F464" s="20">
        <v>590</v>
      </c>
      <c r="G464" s="20">
        <v>580</v>
      </c>
      <c r="H464" s="20">
        <v>590</v>
      </c>
      <c r="I464" s="20">
        <v>570</v>
      </c>
      <c r="J464" s="38">
        <f t="shared" si="15"/>
        <v>0.966101694915254</v>
      </c>
      <c r="K464" s="20" t="s">
        <v>20</v>
      </c>
      <c r="L464" s="20">
        <v>60</v>
      </c>
      <c r="M464" s="20">
        <f t="shared" si="16"/>
        <v>34200</v>
      </c>
    </row>
    <row r="465" ht="27.35" customHeight="1" spans="1:13">
      <c r="A465" s="20">
        <v>461</v>
      </c>
      <c r="B465" s="20" t="s">
        <v>1077</v>
      </c>
      <c r="C465" s="13" t="s">
        <v>1128</v>
      </c>
      <c r="D465" s="20" t="s">
        <v>1129</v>
      </c>
      <c r="E465" s="20" t="s">
        <v>1124</v>
      </c>
      <c r="F465" s="20">
        <v>450</v>
      </c>
      <c r="G465" s="20">
        <v>450</v>
      </c>
      <c r="H465" s="20">
        <v>502</v>
      </c>
      <c r="I465" s="20">
        <v>560</v>
      </c>
      <c r="J465" s="38">
        <f t="shared" si="15"/>
        <v>1.11553784860558</v>
      </c>
      <c r="K465" s="20" t="s">
        <v>20</v>
      </c>
      <c r="L465" s="20">
        <v>60</v>
      </c>
      <c r="M465" s="20">
        <f t="shared" si="16"/>
        <v>33600</v>
      </c>
    </row>
    <row r="466" ht="27.35" customHeight="1" spans="1:13">
      <c r="A466" s="20">
        <v>462</v>
      </c>
      <c r="B466" s="20" t="s">
        <v>1077</v>
      </c>
      <c r="C466" s="13" t="s">
        <v>377</v>
      </c>
      <c r="D466" s="20" t="s">
        <v>378</v>
      </c>
      <c r="E466" s="20" t="s">
        <v>1124</v>
      </c>
      <c r="F466" s="20">
        <v>350</v>
      </c>
      <c r="G466" s="20">
        <v>350</v>
      </c>
      <c r="H466" s="20">
        <v>350</v>
      </c>
      <c r="I466" s="20">
        <v>320</v>
      </c>
      <c r="J466" s="38">
        <f t="shared" si="15"/>
        <v>0.914285714285714</v>
      </c>
      <c r="K466" s="20" t="s">
        <v>20</v>
      </c>
      <c r="L466" s="20">
        <v>60</v>
      </c>
      <c r="M466" s="20">
        <f t="shared" si="16"/>
        <v>19200</v>
      </c>
    </row>
    <row r="467" ht="27.35" customHeight="1" spans="1:13">
      <c r="A467" s="20">
        <v>463</v>
      </c>
      <c r="B467" s="20" t="s">
        <v>1077</v>
      </c>
      <c r="C467" s="13" t="s">
        <v>1130</v>
      </c>
      <c r="D467" s="20" t="s">
        <v>1131</v>
      </c>
      <c r="E467" s="20" t="s">
        <v>1124</v>
      </c>
      <c r="F467" s="20">
        <v>302</v>
      </c>
      <c r="G467" s="20">
        <v>302</v>
      </c>
      <c r="H467" s="20">
        <v>302</v>
      </c>
      <c r="I467" s="20">
        <v>285</v>
      </c>
      <c r="J467" s="38">
        <f t="shared" si="15"/>
        <v>0.943708609271523</v>
      </c>
      <c r="K467" s="20" t="s">
        <v>20</v>
      </c>
      <c r="L467" s="20">
        <v>60</v>
      </c>
      <c r="M467" s="20">
        <f t="shared" si="16"/>
        <v>17100</v>
      </c>
    </row>
    <row r="468" ht="27.35" customHeight="1" spans="1:13">
      <c r="A468" s="20">
        <v>464</v>
      </c>
      <c r="B468" s="20" t="s">
        <v>1077</v>
      </c>
      <c r="C468" s="13" t="s">
        <v>1132</v>
      </c>
      <c r="D468" s="20" t="s">
        <v>1133</v>
      </c>
      <c r="E468" s="20" t="s">
        <v>1134</v>
      </c>
      <c r="F468" s="20">
        <v>351</v>
      </c>
      <c r="G468" s="20">
        <v>301</v>
      </c>
      <c r="H468" s="20">
        <v>351</v>
      </c>
      <c r="I468" s="20">
        <v>283</v>
      </c>
      <c r="J468" s="38">
        <f t="shared" si="15"/>
        <v>0.806267806267806</v>
      </c>
      <c r="K468" s="20" t="s">
        <v>20</v>
      </c>
      <c r="L468" s="20">
        <v>60</v>
      </c>
      <c r="M468" s="20">
        <f t="shared" si="16"/>
        <v>16980</v>
      </c>
    </row>
    <row r="469" ht="27.35" customHeight="1" spans="1:13">
      <c r="A469" s="20">
        <v>465</v>
      </c>
      <c r="B469" s="20" t="s">
        <v>1077</v>
      </c>
      <c r="C469" s="13" t="s">
        <v>1135</v>
      </c>
      <c r="D469" s="20" t="s">
        <v>389</v>
      </c>
      <c r="E469" s="20" t="s">
        <v>1127</v>
      </c>
      <c r="F469" s="20">
        <v>410</v>
      </c>
      <c r="G469" s="20">
        <v>400</v>
      </c>
      <c r="H469" s="20">
        <v>526</v>
      </c>
      <c r="I469" s="20">
        <v>496</v>
      </c>
      <c r="J469" s="38">
        <f t="shared" si="15"/>
        <v>0.942965779467681</v>
      </c>
      <c r="K469" s="20" t="s">
        <v>20</v>
      </c>
      <c r="L469" s="20">
        <v>60</v>
      </c>
      <c r="M469" s="20">
        <f t="shared" si="16"/>
        <v>29760</v>
      </c>
    </row>
    <row r="470" ht="27.35" customHeight="1" spans="1:13">
      <c r="A470" s="20">
        <v>466</v>
      </c>
      <c r="B470" s="20" t="s">
        <v>1077</v>
      </c>
      <c r="C470" s="13" t="s">
        <v>1136</v>
      </c>
      <c r="D470" s="20" t="s">
        <v>1137</v>
      </c>
      <c r="E470" s="20" t="s">
        <v>1138</v>
      </c>
      <c r="F470" s="20">
        <v>460</v>
      </c>
      <c r="G470" s="20">
        <v>360</v>
      </c>
      <c r="H470" s="20">
        <v>460</v>
      </c>
      <c r="I470" s="20">
        <v>430</v>
      </c>
      <c r="J470" s="38">
        <f t="shared" si="15"/>
        <v>0.934782608695652</v>
      </c>
      <c r="K470" s="20" t="s">
        <v>20</v>
      </c>
      <c r="L470" s="20">
        <v>60</v>
      </c>
      <c r="M470" s="20">
        <f t="shared" si="16"/>
        <v>25800</v>
      </c>
    </row>
    <row r="471" ht="27.35" customHeight="1" spans="1:13">
      <c r="A471" s="20">
        <v>467</v>
      </c>
      <c r="B471" s="20" t="s">
        <v>1077</v>
      </c>
      <c r="C471" s="13" t="s">
        <v>1139</v>
      </c>
      <c r="D471" s="20" t="s">
        <v>1140</v>
      </c>
      <c r="E471" s="20" t="s">
        <v>1141</v>
      </c>
      <c r="F471" s="20">
        <v>1984.36</v>
      </c>
      <c r="G471" s="20">
        <v>1912.26</v>
      </c>
      <c r="H471" s="20">
        <v>1984.36</v>
      </c>
      <c r="I471" s="20">
        <v>1738</v>
      </c>
      <c r="J471" s="38">
        <f t="shared" si="15"/>
        <v>0.875849140276966</v>
      </c>
      <c r="K471" s="20" t="s">
        <v>20</v>
      </c>
      <c r="L471" s="20">
        <v>60</v>
      </c>
      <c r="M471" s="20">
        <v>100000</v>
      </c>
    </row>
    <row r="472" ht="27.35" customHeight="1" spans="1:13">
      <c r="A472" s="20">
        <v>468</v>
      </c>
      <c r="B472" s="20" t="s">
        <v>1077</v>
      </c>
      <c r="C472" s="13" t="s">
        <v>1142</v>
      </c>
      <c r="D472" s="20" t="s">
        <v>1143</v>
      </c>
      <c r="E472" s="20" t="s">
        <v>1144</v>
      </c>
      <c r="F472" s="20">
        <v>420</v>
      </c>
      <c r="G472" s="20">
        <v>380</v>
      </c>
      <c r="H472" s="20">
        <v>420</v>
      </c>
      <c r="I472" s="20">
        <v>350</v>
      </c>
      <c r="J472" s="38">
        <f t="shared" si="15"/>
        <v>0.833333333333333</v>
      </c>
      <c r="K472" s="20" t="s">
        <v>20</v>
      </c>
      <c r="L472" s="20">
        <v>60</v>
      </c>
      <c r="M472" s="20">
        <f t="shared" si="16"/>
        <v>21000</v>
      </c>
    </row>
    <row r="473" ht="27.35" customHeight="1" spans="1:13">
      <c r="A473" s="20">
        <v>469</v>
      </c>
      <c r="B473" s="20" t="s">
        <v>1077</v>
      </c>
      <c r="C473" s="13" t="s">
        <v>1145</v>
      </c>
      <c r="D473" s="20" t="s">
        <v>1146</v>
      </c>
      <c r="E473" s="20" t="s">
        <v>1147</v>
      </c>
      <c r="F473" s="20">
        <v>1100</v>
      </c>
      <c r="G473" s="20">
        <v>1100</v>
      </c>
      <c r="H473" s="42">
        <v>600</v>
      </c>
      <c r="I473" s="20">
        <v>420</v>
      </c>
      <c r="J473" s="38">
        <f t="shared" si="15"/>
        <v>0.7</v>
      </c>
      <c r="K473" s="20" t="s">
        <v>20</v>
      </c>
      <c r="L473" s="20">
        <v>60</v>
      </c>
      <c r="M473" s="20">
        <f t="shared" si="16"/>
        <v>25200</v>
      </c>
    </row>
    <row r="474" ht="27.35" customHeight="1" spans="1:13">
      <c r="A474" s="20">
        <v>470</v>
      </c>
      <c r="B474" s="20" t="s">
        <v>1077</v>
      </c>
      <c r="C474" s="13" t="s">
        <v>1148</v>
      </c>
      <c r="D474" s="20" t="s">
        <v>1149</v>
      </c>
      <c r="E474" s="20" t="s">
        <v>1150</v>
      </c>
      <c r="F474" s="20">
        <v>2521.5</v>
      </c>
      <c r="G474" s="20">
        <v>2166.5</v>
      </c>
      <c r="H474" s="20">
        <v>2521.5</v>
      </c>
      <c r="I474" s="20">
        <v>2115</v>
      </c>
      <c r="J474" s="38">
        <f t="shared" si="15"/>
        <v>0.838786436644854</v>
      </c>
      <c r="K474" s="20" t="s">
        <v>20</v>
      </c>
      <c r="L474" s="20">
        <v>60</v>
      </c>
      <c r="M474" s="20">
        <v>100000</v>
      </c>
    </row>
    <row r="475" ht="27.35" customHeight="1" spans="1:13">
      <c r="A475" s="20">
        <v>471</v>
      </c>
      <c r="B475" s="20" t="s">
        <v>1077</v>
      </c>
      <c r="C475" s="13"/>
      <c r="D475" s="20" t="s">
        <v>1151</v>
      </c>
      <c r="E475" s="20" t="s">
        <v>1152</v>
      </c>
      <c r="F475" s="20">
        <v>558.42</v>
      </c>
      <c r="G475" s="20">
        <v>558.42</v>
      </c>
      <c r="H475" s="20">
        <v>558.42</v>
      </c>
      <c r="I475" s="20">
        <v>480</v>
      </c>
      <c r="J475" s="38">
        <f t="shared" si="15"/>
        <v>0.859568067046309</v>
      </c>
      <c r="K475" s="20" t="s">
        <v>20</v>
      </c>
      <c r="L475" s="20">
        <v>60</v>
      </c>
      <c r="M475" s="20">
        <f t="shared" si="16"/>
        <v>28800</v>
      </c>
    </row>
    <row r="476" ht="27.35" customHeight="1" spans="1:13">
      <c r="A476" s="20">
        <v>472</v>
      </c>
      <c r="B476" s="20" t="s">
        <v>1077</v>
      </c>
      <c r="C476" s="13" t="s">
        <v>1153</v>
      </c>
      <c r="D476" s="20" t="s">
        <v>1154</v>
      </c>
      <c r="E476" s="20" t="s">
        <v>1155</v>
      </c>
      <c r="F476" s="20">
        <v>702.65</v>
      </c>
      <c r="G476" s="20">
        <v>574.65</v>
      </c>
      <c r="H476" s="20">
        <v>702.65</v>
      </c>
      <c r="I476" s="20">
        <v>550</v>
      </c>
      <c r="J476" s="38">
        <f t="shared" si="15"/>
        <v>0.782751014018359</v>
      </c>
      <c r="K476" s="20" t="s">
        <v>20</v>
      </c>
      <c r="L476" s="20">
        <v>60</v>
      </c>
      <c r="M476" s="20">
        <f t="shared" si="16"/>
        <v>33000</v>
      </c>
    </row>
    <row r="477" ht="27.35" customHeight="1" spans="1:13">
      <c r="A477" s="20">
        <v>473</v>
      </c>
      <c r="B477" s="20" t="s">
        <v>1077</v>
      </c>
      <c r="C477" s="13"/>
      <c r="D477" s="20" t="s">
        <v>1156</v>
      </c>
      <c r="E477" s="20" t="s">
        <v>1157</v>
      </c>
      <c r="F477" s="20">
        <v>1232.5</v>
      </c>
      <c r="G477" s="20">
        <v>129.5</v>
      </c>
      <c r="H477" s="20">
        <v>1232.5</v>
      </c>
      <c r="I477" s="20">
        <v>1230</v>
      </c>
      <c r="J477" s="38">
        <f t="shared" si="15"/>
        <v>0.997971602434077</v>
      </c>
      <c r="K477" s="20" t="s">
        <v>20</v>
      </c>
      <c r="L477" s="20">
        <v>60</v>
      </c>
      <c r="M477" s="20">
        <f t="shared" si="16"/>
        <v>73800</v>
      </c>
    </row>
    <row r="478" ht="27.35" customHeight="1" spans="1:13">
      <c r="A478" s="20">
        <v>474</v>
      </c>
      <c r="B478" s="20" t="s">
        <v>1077</v>
      </c>
      <c r="C478" s="13"/>
      <c r="D478" s="20" t="s">
        <v>1158</v>
      </c>
      <c r="E478" s="20" t="s">
        <v>1159</v>
      </c>
      <c r="F478" s="20">
        <v>423</v>
      </c>
      <c r="G478" s="20">
        <v>423</v>
      </c>
      <c r="H478" s="20">
        <v>560</v>
      </c>
      <c r="I478" s="20">
        <v>423</v>
      </c>
      <c r="J478" s="38">
        <f t="shared" si="15"/>
        <v>0.755357142857143</v>
      </c>
      <c r="K478" s="20" t="s">
        <v>20</v>
      </c>
      <c r="L478" s="20">
        <v>60</v>
      </c>
      <c r="M478" s="20">
        <f t="shared" si="16"/>
        <v>25380</v>
      </c>
    </row>
    <row r="479" ht="27.35" customHeight="1" spans="1:13">
      <c r="A479" s="20">
        <v>475</v>
      </c>
      <c r="B479" s="20" t="s">
        <v>1077</v>
      </c>
      <c r="C479" s="13" t="s">
        <v>1160</v>
      </c>
      <c r="D479" s="20" t="s">
        <v>1161</v>
      </c>
      <c r="E479" s="20" t="s">
        <v>1162</v>
      </c>
      <c r="F479" s="20">
        <v>1300</v>
      </c>
      <c r="G479" s="20">
        <v>1250</v>
      </c>
      <c r="H479" s="20">
        <v>1000</v>
      </c>
      <c r="I479" s="20">
        <v>730</v>
      </c>
      <c r="J479" s="38">
        <f t="shared" si="15"/>
        <v>0.73</v>
      </c>
      <c r="K479" s="20" t="s">
        <v>20</v>
      </c>
      <c r="L479" s="20">
        <v>60</v>
      </c>
      <c r="M479" s="20">
        <f t="shared" si="16"/>
        <v>43800</v>
      </c>
    </row>
    <row r="480" ht="27.35" customHeight="1" spans="1:13">
      <c r="A480" s="20">
        <v>476</v>
      </c>
      <c r="B480" s="20" t="s">
        <v>1077</v>
      </c>
      <c r="C480" s="13" t="s">
        <v>1163</v>
      </c>
      <c r="D480" s="20" t="s">
        <v>1164</v>
      </c>
      <c r="E480" s="20" t="s">
        <v>1165</v>
      </c>
      <c r="F480" s="20">
        <v>1354</v>
      </c>
      <c r="G480" s="20">
        <v>1354</v>
      </c>
      <c r="H480" s="20">
        <v>1354</v>
      </c>
      <c r="I480" s="20">
        <v>1280</v>
      </c>
      <c r="J480" s="38">
        <f t="shared" si="15"/>
        <v>0.945347119645495</v>
      </c>
      <c r="K480" s="20" t="s">
        <v>20</v>
      </c>
      <c r="L480" s="20">
        <v>60</v>
      </c>
      <c r="M480" s="20">
        <f t="shared" si="16"/>
        <v>76800</v>
      </c>
    </row>
    <row r="481" ht="27.35" customHeight="1" spans="1:13">
      <c r="A481" s="20">
        <v>477</v>
      </c>
      <c r="B481" s="20" t="s">
        <v>1077</v>
      </c>
      <c r="C481" s="13" t="s">
        <v>1166</v>
      </c>
      <c r="D481" s="20" t="s">
        <v>119</v>
      </c>
      <c r="E481" s="20" t="s">
        <v>1167</v>
      </c>
      <c r="F481" s="20">
        <v>345</v>
      </c>
      <c r="G481" s="20">
        <v>345</v>
      </c>
      <c r="H481" s="20">
        <v>345</v>
      </c>
      <c r="I481" s="20">
        <v>385</v>
      </c>
      <c r="J481" s="38">
        <f t="shared" si="15"/>
        <v>1.11594202898551</v>
      </c>
      <c r="K481" s="20" t="s">
        <v>20</v>
      </c>
      <c r="L481" s="20">
        <v>60</v>
      </c>
      <c r="M481" s="20">
        <f t="shared" si="16"/>
        <v>23100</v>
      </c>
    </row>
    <row r="482" ht="27.35" customHeight="1" spans="1:13">
      <c r="A482" s="20">
        <v>478</v>
      </c>
      <c r="B482" s="20" t="s">
        <v>1077</v>
      </c>
      <c r="C482" s="13"/>
      <c r="D482" s="20" t="s">
        <v>1168</v>
      </c>
      <c r="E482" s="20" t="s">
        <v>1169</v>
      </c>
      <c r="F482" s="20">
        <v>510</v>
      </c>
      <c r="G482" s="20">
        <v>480</v>
      </c>
      <c r="H482" s="20">
        <v>372</v>
      </c>
      <c r="I482" s="20">
        <v>261</v>
      </c>
      <c r="J482" s="38">
        <f t="shared" si="15"/>
        <v>0.701612903225806</v>
      </c>
      <c r="K482" s="20" t="s">
        <v>20</v>
      </c>
      <c r="L482" s="20">
        <v>60</v>
      </c>
      <c r="M482" s="20">
        <f t="shared" si="16"/>
        <v>15660</v>
      </c>
    </row>
    <row r="483" ht="27.35" customHeight="1" spans="1:13">
      <c r="A483" s="20">
        <v>479</v>
      </c>
      <c r="B483" s="20" t="s">
        <v>1077</v>
      </c>
      <c r="C483" s="13" t="s">
        <v>1170</v>
      </c>
      <c r="D483" s="20" t="s">
        <v>1171</v>
      </c>
      <c r="E483" s="20" t="s">
        <v>1172</v>
      </c>
      <c r="F483" s="20">
        <v>380</v>
      </c>
      <c r="G483" s="20">
        <v>380</v>
      </c>
      <c r="H483" s="20">
        <v>380</v>
      </c>
      <c r="I483" s="20">
        <v>360</v>
      </c>
      <c r="J483" s="38">
        <f t="shared" si="15"/>
        <v>0.947368421052632</v>
      </c>
      <c r="K483" s="20" t="s">
        <v>20</v>
      </c>
      <c r="L483" s="20">
        <v>60</v>
      </c>
      <c r="M483" s="20">
        <f t="shared" si="16"/>
        <v>21600</v>
      </c>
    </row>
    <row r="484" ht="27.35" customHeight="1" spans="1:13">
      <c r="A484" s="20">
        <v>480</v>
      </c>
      <c r="B484" s="20" t="s">
        <v>1077</v>
      </c>
      <c r="C484" s="13" t="s">
        <v>1173</v>
      </c>
      <c r="D484" s="20" t="s">
        <v>1174</v>
      </c>
      <c r="E484" s="20" t="s">
        <v>1175</v>
      </c>
      <c r="F484" s="20">
        <v>1350</v>
      </c>
      <c r="G484" s="20">
        <v>1150</v>
      </c>
      <c r="H484" s="20">
        <v>1350</v>
      </c>
      <c r="I484" s="20">
        <v>956</v>
      </c>
      <c r="J484" s="38">
        <f t="shared" si="15"/>
        <v>0.708148148148148</v>
      </c>
      <c r="K484" s="20" t="s">
        <v>20</v>
      </c>
      <c r="L484" s="20">
        <v>60</v>
      </c>
      <c r="M484" s="20">
        <f t="shared" si="16"/>
        <v>57360</v>
      </c>
    </row>
    <row r="485" ht="27.35" customHeight="1" spans="1:13">
      <c r="A485" s="20">
        <v>481</v>
      </c>
      <c r="B485" s="20" t="s">
        <v>1077</v>
      </c>
      <c r="C485" s="13" t="s">
        <v>1176</v>
      </c>
      <c r="D485" s="20" t="s">
        <v>1177</v>
      </c>
      <c r="E485" s="20" t="s">
        <v>1178</v>
      </c>
      <c r="F485" s="20">
        <v>620</v>
      </c>
      <c r="G485" s="20">
        <v>530</v>
      </c>
      <c r="H485" s="20">
        <v>620</v>
      </c>
      <c r="I485" s="20">
        <v>470</v>
      </c>
      <c r="J485" s="38">
        <f t="shared" si="15"/>
        <v>0.758064516129032</v>
      </c>
      <c r="K485" s="20" t="s">
        <v>20</v>
      </c>
      <c r="L485" s="20">
        <v>60</v>
      </c>
      <c r="M485" s="20">
        <f t="shared" si="16"/>
        <v>28200</v>
      </c>
    </row>
    <row r="486" ht="27.35" customHeight="1" spans="1:13">
      <c r="A486" s="20">
        <v>482</v>
      </c>
      <c r="B486" s="20" t="s">
        <v>1077</v>
      </c>
      <c r="C486" s="13"/>
      <c r="D486" s="20" t="s">
        <v>1179</v>
      </c>
      <c r="E486" s="20" t="s">
        <v>1180</v>
      </c>
      <c r="F486" s="20">
        <v>595</v>
      </c>
      <c r="G486" s="20">
        <v>460</v>
      </c>
      <c r="H486" s="20">
        <v>595</v>
      </c>
      <c r="I486" s="20">
        <v>454</v>
      </c>
      <c r="J486" s="38">
        <f t="shared" si="15"/>
        <v>0.763025210084034</v>
      </c>
      <c r="K486" s="20" t="s">
        <v>20</v>
      </c>
      <c r="L486" s="20">
        <v>60</v>
      </c>
      <c r="M486" s="20">
        <f t="shared" si="16"/>
        <v>27240</v>
      </c>
    </row>
    <row r="487" ht="27.35" customHeight="1" spans="1:13">
      <c r="A487" s="20">
        <v>483</v>
      </c>
      <c r="B487" s="20" t="s">
        <v>1077</v>
      </c>
      <c r="C487" s="13" t="s">
        <v>1181</v>
      </c>
      <c r="D487" s="20" t="s">
        <v>1182</v>
      </c>
      <c r="E487" s="20" t="s">
        <v>1183</v>
      </c>
      <c r="F487" s="20">
        <v>520</v>
      </c>
      <c r="G487" s="20">
        <v>520</v>
      </c>
      <c r="H487" s="20">
        <v>560</v>
      </c>
      <c r="I487" s="20">
        <v>532</v>
      </c>
      <c r="J487" s="38">
        <f t="shared" si="15"/>
        <v>0.95</v>
      </c>
      <c r="K487" s="20" t="s">
        <v>20</v>
      </c>
      <c r="L487" s="20">
        <v>60</v>
      </c>
      <c r="M487" s="20">
        <f t="shared" si="16"/>
        <v>31920</v>
      </c>
    </row>
    <row r="488" ht="27.35" customHeight="1" spans="1:13">
      <c r="A488" s="20">
        <v>484</v>
      </c>
      <c r="B488" s="20" t="s">
        <v>1077</v>
      </c>
      <c r="C488" s="13" t="s">
        <v>1184</v>
      </c>
      <c r="D488" s="20" t="s">
        <v>1185</v>
      </c>
      <c r="E488" s="20" t="s">
        <v>1186</v>
      </c>
      <c r="F488" s="20">
        <v>400</v>
      </c>
      <c r="G488" s="20">
        <v>400</v>
      </c>
      <c r="H488" s="20">
        <v>380</v>
      </c>
      <c r="I488" s="20">
        <v>266</v>
      </c>
      <c r="J488" s="38">
        <f t="shared" si="15"/>
        <v>0.7</v>
      </c>
      <c r="K488" s="20" t="s">
        <v>20</v>
      </c>
      <c r="L488" s="20">
        <v>60</v>
      </c>
      <c r="M488" s="20">
        <f t="shared" si="16"/>
        <v>15960</v>
      </c>
    </row>
    <row r="489" ht="27.35" customHeight="1" spans="1:13">
      <c r="A489" s="20">
        <v>485</v>
      </c>
      <c r="B489" s="20" t="s">
        <v>1077</v>
      </c>
      <c r="C489" s="13" t="s">
        <v>1187</v>
      </c>
      <c r="D489" s="20" t="s">
        <v>1188</v>
      </c>
      <c r="E489" s="20" t="s">
        <v>1183</v>
      </c>
      <c r="F489" s="20">
        <v>340</v>
      </c>
      <c r="G489" s="20">
        <v>340</v>
      </c>
      <c r="H489" s="20">
        <v>340</v>
      </c>
      <c r="I489" s="20">
        <v>302</v>
      </c>
      <c r="J489" s="38">
        <f t="shared" si="15"/>
        <v>0.888235294117647</v>
      </c>
      <c r="K489" s="20" t="s">
        <v>20</v>
      </c>
      <c r="L489" s="20">
        <v>60</v>
      </c>
      <c r="M489" s="20">
        <f t="shared" si="16"/>
        <v>18120</v>
      </c>
    </row>
    <row r="490" ht="27.35" customHeight="1" spans="1:13">
      <c r="A490" s="20">
        <v>486</v>
      </c>
      <c r="B490" s="20" t="s">
        <v>1077</v>
      </c>
      <c r="C490" s="13" t="s">
        <v>1189</v>
      </c>
      <c r="D490" s="20" t="s">
        <v>1190</v>
      </c>
      <c r="E490" s="20" t="s">
        <v>1191</v>
      </c>
      <c r="F490" s="20">
        <v>435</v>
      </c>
      <c r="G490" s="20">
        <v>435</v>
      </c>
      <c r="H490" s="20">
        <v>435</v>
      </c>
      <c r="I490" s="20">
        <v>546</v>
      </c>
      <c r="J490" s="38">
        <f t="shared" si="15"/>
        <v>1.2551724137931</v>
      </c>
      <c r="K490" s="20" t="s">
        <v>20</v>
      </c>
      <c r="L490" s="20">
        <v>60</v>
      </c>
      <c r="M490" s="20">
        <f t="shared" si="16"/>
        <v>32760</v>
      </c>
    </row>
    <row r="491" ht="27.35" customHeight="1" spans="1:13">
      <c r="A491" s="20">
        <v>487</v>
      </c>
      <c r="B491" s="20" t="s">
        <v>1077</v>
      </c>
      <c r="C491" s="13" t="s">
        <v>1189</v>
      </c>
      <c r="D491" s="20" t="s">
        <v>1192</v>
      </c>
      <c r="E491" s="20" t="s">
        <v>1191</v>
      </c>
      <c r="F491" s="20">
        <v>565</v>
      </c>
      <c r="G491" s="20">
        <v>565</v>
      </c>
      <c r="H491" s="20">
        <v>565</v>
      </c>
      <c r="I491" s="20">
        <v>607</v>
      </c>
      <c r="J491" s="38">
        <f t="shared" si="15"/>
        <v>1.07433628318584</v>
      </c>
      <c r="K491" s="20" t="s">
        <v>20</v>
      </c>
      <c r="L491" s="20">
        <v>60</v>
      </c>
      <c r="M491" s="20">
        <f t="shared" si="16"/>
        <v>36420</v>
      </c>
    </row>
    <row r="492" ht="27.35" customHeight="1" spans="1:13">
      <c r="A492" s="20">
        <v>488</v>
      </c>
      <c r="B492" s="20" t="s">
        <v>1077</v>
      </c>
      <c r="C492" s="13" t="s">
        <v>1193</v>
      </c>
      <c r="D492" s="20" t="s">
        <v>1194</v>
      </c>
      <c r="E492" s="47" t="s">
        <v>1183</v>
      </c>
      <c r="F492" s="35">
        <v>310</v>
      </c>
      <c r="G492" s="35">
        <v>310</v>
      </c>
      <c r="H492" s="35">
        <v>310</v>
      </c>
      <c r="I492" s="20">
        <v>285</v>
      </c>
      <c r="J492" s="38">
        <f t="shared" si="15"/>
        <v>0.919354838709677</v>
      </c>
      <c r="K492" s="20" t="s">
        <v>20</v>
      </c>
      <c r="L492" s="20">
        <v>60</v>
      </c>
      <c r="M492" s="20">
        <f t="shared" si="16"/>
        <v>17100</v>
      </c>
    </row>
    <row r="493" spans="1:13">
      <c r="A493" s="48" t="s">
        <v>1195</v>
      </c>
      <c r="B493" s="48"/>
      <c r="C493" s="48"/>
      <c r="D493" s="48"/>
      <c r="E493" s="48"/>
      <c r="F493" s="48"/>
      <c r="G493" s="48"/>
      <c r="H493" s="48"/>
      <c r="I493" s="48"/>
      <c r="J493" s="48"/>
      <c r="K493" s="48"/>
      <c r="L493" s="48"/>
      <c r="M493" s="49">
        <v>12611155</v>
      </c>
    </row>
  </sheetData>
  <autoFilter xmlns:etc="http://www.wps.cn/officeDocument/2017/etCustomData" ref="A3:M493" etc:filterBottomFollowUsedRange="0">
    <extLst/>
  </autoFilter>
  <mergeCells count="14">
    <mergeCell ref="A1:K1"/>
    <mergeCell ref="A493:L493"/>
    <mergeCell ref="A3:A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M4"/>
  </mergeCells>
  <printOptions horizontalCentered="1"/>
  <pageMargins left="0.118055555555556" right="0.118055555555556" top="0.156944444444444" bottom="0.393055555555556" header="0.196527777777778" footer="0.314583333333333"/>
  <pageSetup paperSize="9" scale="85" orientation="landscape" horizontalDpi="600"/>
  <headerFooter>
    <oddFooter>&amp;L&amp;P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何影</cp:lastModifiedBy>
  <dcterms:created xsi:type="dcterms:W3CDTF">2025-06-27T06:40:00Z</dcterms:created>
  <dcterms:modified xsi:type="dcterms:W3CDTF">2026-03-13T03:37:01Z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6DDBE75426AD4C2ABF0FE47BFC41DE71_13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